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i\Marina 2 ZR-FIS-PLAN\PLAN 2021\"/>
    </mc:Choice>
  </mc:AlternateContent>
  <xr:revisionPtr revIDLastSave="0" documentId="13_ncr:1_{988B6348-D90D-472E-9EC2-E6663B4B3008}" xr6:coauthVersionLast="45" xr6:coauthVersionMax="45" xr10:uidLastSave="{00000000-0000-0000-0000-000000000000}"/>
  <bookViews>
    <workbookView xWindow="-108" yWindow="-108" windowWidth="23256" windowHeight="12576" tabRatio="665" activeTab="2" xr2:uid="{00000000-000D-0000-FFFF-FFFF00000000}"/>
  </bookViews>
  <sheets>
    <sheet name=" OPĆI DIO 2021" sheetId="35" r:id="rId1"/>
    <sheet name="PLAN 2021 PR RA 3" sheetId="36" r:id="rId2"/>
    <sheet name="PLAN 2021 PR RA 4 " sheetId="32" r:id="rId3"/>
  </sheets>
  <definedNames>
    <definedName name="_xlnm.Print_Titles" localSheetId="1">'PLAN 2021 PR RA 3'!$A:$D,'PLAN 2021 PR RA 3'!$5:$6</definedName>
    <definedName name="_xlnm.Print_Titles" localSheetId="2">'PLAN 2021 PR RA 4 '!$A:$D,'PLAN 2021 PR RA 4 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9" i="36" l="1"/>
  <c r="E71" i="36"/>
  <c r="O68" i="36" l="1"/>
  <c r="O69" i="36"/>
  <c r="O73" i="36"/>
  <c r="E141" i="36" l="1"/>
  <c r="K103" i="36"/>
  <c r="E172" i="36"/>
  <c r="E162" i="36"/>
  <c r="J141" i="36"/>
  <c r="E10" i="32"/>
  <c r="E214" i="32" l="1"/>
  <c r="E212" i="32"/>
  <c r="E222" i="32"/>
  <c r="E213" i="32"/>
  <c r="E171" i="32"/>
  <c r="E173" i="32"/>
  <c r="G171" i="32"/>
  <c r="E211" i="32"/>
  <c r="E208" i="32"/>
  <c r="E206" i="32"/>
  <c r="E231" i="32"/>
  <c r="J171" i="32"/>
  <c r="J76" i="32"/>
  <c r="E251" i="32" l="1"/>
  <c r="E15" i="36" l="1"/>
  <c r="E11" i="36"/>
  <c r="E12" i="36"/>
  <c r="E14" i="36"/>
  <c r="G9" i="36"/>
  <c r="Q250" i="32" l="1"/>
  <c r="P250" i="32"/>
  <c r="Q246" i="32"/>
  <c r="Q245" i="32" s="1"/>
  <c r="P246" i="32"/>
  <c r="P245" i="32"/>
  <c r="Q243" i="32"/>
  <c r="P243" i="32"/>
  <c r="Q240" i="32"/>
  <c r="Q239" i="32" s="1"/>
  <c r="P240" i="32"/>
  <c r="P239" i="32" s="1"/>
  <c r="Q237" i="32"/>
  <c r="P237" i="32"/>
  <c r="Q234" i="32"/>
  <c r="P234" i="32"/>
  <c r="Q231" i="32"/>
  <c r="Q226" i="32" s="1"/>
  <c r="P231" i="32"/>
  <c r="Q219" i="32"/>
  <c r="Q218" i="32" s="1"/>
  <c r="P219" i="32"/>
  <c r="P218" i="32" s="1"/>
  <c r="Q204" i="32"/>
  <c r="P204" i="32"/>
  <c r="Q195" i="32"/>
  <c r="P195" i="32"/>
  <c r="Q193" i="32"/>
  <c r="Q139" i="32" s="1"/>
  <c r="P193" i="32"/>
  <c r="P139" i="32" s="1"/>
  <c r="Q192" i="32"/>
  <c r="P192" i="32"/>
  <c r="Q181" i="32"/>
  <c r="P181" i="32"/>
  <c r="Q161" i="32"/>
  <c r="P161" i="32"/>
  <c r="Q151" i="32"/>
  <c r="P151" i="32"/>
  <c r="Q138" i="32"/>
  <c r="P138" i="32" s="1"/>
  <c r="Q136" i="32"/>
  <c r="P136" i="32" s="1"/>
  <c r="Q134" i="32"/>
  <c r="P134" i="32"/>
  <c r="Q132" i="32"/>
  <c r="Q130" i="32"/>
  <c r="P130" i="32"/>
  <c r="Q127" i="32"/>
  <c r="P127" i="32" s="1"/>
  <c r="Q124" i="32"/>
  <c r="P124" i="32" s="1"/>
  <c r="Q122" i="32"/>
  <c r="P122" i="32" s="1"/>
  <c r="Q119" i="32"/>
  <c r="P119" i="32"/>
  <c r="Q113" i="32"/>
  <c r="Q111" i="32"/>
  <c r="P111" i="32" s="1"/>
  <c r="Q110" i="32"/>
  <c r="P110" i="32" s="1"/>
  <c r="Q107" i="32"/>
  <c r="Q105" i="32"/>
  <c r="P105" i="32"/>
  <c r="Q101" i="32"/>
  <c r="P101" i="32" s="1"/>
  <c r="Q100" i="32"/>
  <c r="P100" i="32" s="1"/>
  <c r="Q96" i="32"/>
  <c r="P96" i="32"/>
  <c r="Q91" i="32"/>
  <c r="P91" i="32" s="1"/>
  <c r="Q89" i="32"/>
  <c r="P89" i="32" s="1"/>
  <c r="Q87" i="32"/>
  <c r="P87" i="32"/>
  <c r="Q84" i="32"/>
  <c r="P84" i="32"/>
  <c r="Q78" i="32"/>
  <c r="P78" i="32"/>
  <c r="Q76" i="32"/>
  <c r="P76" i="32" s="1"/>
  <c r="Q74" i="32"/>
  <c r="P74" i="32"/>
  <c r="Q68" i="32"/>
  <c r="P68" i="32"/>
  <c r="Q63" i="32"/>
  <c r="P63" i="32"/>
  <c r="Q52" i="32"/>
  <c r="P52" i="32" s="1"/>
  <c r="Q49" i="32"/>
  <c r="P49" i="32" s="1"/>
  <c r="Q47" i="32"/>
  <c r="P47" i="32" s="1"/>
  <c r="Q45" i="32"/>
  <c r="P45" i="32" s="1"/>
  <c r="Q43" i="32"/>
  <c r="P43" i="32"/>
  <c r="Q41" i="32"/>
  <c r="P41" i="32" s="1"/>
  <c r="Q39" i="32"/>
  <c r="P39" i="32" s="1"/>
  <c r="Q38" i="32"/>
  <c r="P38" i="32" s="1"/>
  <c r="Q37" i="32"/>
  <c r="P37" i="32"/>
  <c r="Q36" i="32"/>
  <c r="P36" i="32" s="1"/>
  <c r="Q35" i="32"/>
  <c r="P35" i="32" s="1"/>
  <c r="Q34" i="32"/>
  <c r="P34" i="32" s="1"/>
  <c r="Q33" i="32"/>
  <c r="P33" i="32" s="1"/>
  <c r="Q32" i="32"/>
  <c r="P32" i="32" s="1"/>
  <c r="Q31" i="32"/>
  <c r="P31" i="32" s="1"/>
  <c r="Q30" i="32"/>
  <c r="P30" i="32" s="1"/>
  <c r="Q29" i="32"/>
  <c r="P29" i="32" s="1"/>
  <c r="Q28" i="32"/>
  <c r="P28" i="32" s="1"/>
  <c r="Q26" i="32"/>
  <c r="P26" i="32" s="1"/>
  <c r="Q24" i="32"/>
  <c r="P24" i="32" s="1"/>
  <c r="Q23" i="32"/>
  <c r="P23" i="32" s="1"/>
  <c r="Q21" i="32"/>
  <c r="P21" i="32" s="1"/>
  <c r="Q20" i="32"/>
  <c r="P20" i="32" s="1"/>
  <c r="Q19" i="32"/>
  <c r="P19" i="32" s="1"/>
  <c r="Q17" i="32"/>
  <c r="P17" i="32"/>
  <c r="Q16" i="32"/>
  <c r="P16" i="32" s="1"/>
  <c r="Q15" i="32"/>
  <c r="P15" i="32" s="1"/>
  <c r="Q14" i="32"/>
  <c r="P14" i="32" s="1"/>
  <c r="Q13" i="32"/>
  <c r="P13" i="32" s="1"/>
  <c r="Q12" i="32"/>
  <c r="P12" i="32" s="1"/>
  <c r="Q11" i="32"/>
  <c r="P11" i="32" s="1"/>
  <c r="Q9" i="32"/>
  <c r="P9" i="32"/>
  <c r="P8" i="32"/>
  <c r="Q211" i="36"/>
  <c r="P211" i="36"/>
  <c r="Q75" i="36"/>
  <c r="I56" i="36"/>
  <c r="Q238" i="36"/>
  <c r="Q237" i="36" s="1"/>
  <c r="P238" i="36"/>
  <c r="Q235" i="36"/>
  <c r="P235" i="36"/>
  <c r="Q232" i="36"/>
  <c r="P232" i="36"/>
  <c r="Q223" i="36"/>
  <c r="P223" i="36"/>
  <c r="P106" i="36"/>
  <c r="Q106" i="36"/>
  <c r="L97" i="36"/>
  <c r="P97" i="36"/>
  <c r="Q97" i="36"/>
  <c r="L120" i="36"/>
  <c r="P120" i="36"/>
  <c r="Q120" i="36"/>
  <c r="P226" i="36"/>
  <c r="Q226" i="36"/>
  <c r="G226" i="36"/>
  <c r="H226" i="36"/>
  <c r="I226" i="36"/>
  <c r="J226" i="36"/>
  <c r="K226" i="36"/>
  <c r="L226" i="36"/>
  <c r="M226" i="36"/>
  <c r="F226" i="36"/>
  <c r="P131" i="36"/>
  <c r="Q131" i="36"/>
  <c r="P226" i="32" l="1"/>
  <c r="P113" i="32"/>
  <c r="P225" i="32"/>
  <c r="P56" i="32"/>
  <c r="P201" i="32" s="1"/>
  <c r="P223" i="32" s="1"/>
  <c r="Q8" i="32"/>
  <c r="P107" i="32"/>
  <c r="P132" i="32"/>
  <c r="Q56" i="32"/>
  <c r="Q231" i="36"/>
  <c r="Q218" i="36"/>
  <c r="P252" i="32"/>
  <c r="Q225" i="32"/>
  <c r="Q252" i="32" s="1"/>
  <c r="P231" i="36"/>
  <c r="P218" i="36"/>
  <c r="Q201" i="32" l="1"/>
  <c r="Q223" i="32" s="1"/>
  <c r="E243" i="36"/>
  <c r="Q242" i="36"/>
  <c r="H10" i="35" s="1"/>
  <c r="P242" i="36"/>
  <c r="G10" i="35" s="1"/>
  <c r="O242" i="36"/>
  <c r="N242" i="36"/>
  <c r="M242" i="36"/>
  <c r="K242" i="36"/>
  <c r="J242" i="36"/>
  <c r="I242" i="36"/>
  <c r="H242" i="36"/>
  <c r="G242" i="36"/>
  <c r="F242" i="36"/>
  <c r="E241" i="36"/>
  <c r="E240" i="36"/>
  <c r="E239" i="36"/>
  <c r="O238" i="36"/>
  <c r="O237" i="36" s="1"/>
  <c r="N238" i="36"/>
  <c r="N237" i="36" s="1"/>
  <c r="M238" i="36"/>
  <c r="M237" i="36" s="1"/>
  <c r="L238" i="36"/>
  <c r="K238" i="36"/>
  <c r="K237" i="36" s="1"/>
  <c r="J238" i="36"/>
  <c r="J237" i="36" s="1"/>
  <c r="I238" i="36"/>
  <c r="I237" i="36" s="1"/>
  <c r="H237" i="36"/>
  <c r="G238" i="36"/>
  <c r="G237" i="36" s="1"/>
  <c r="F238" i="36"/>
  <c r="F237" i="36" s="1"/>
  <c r="P237" i="36"/>
  <c r="E236" i="36"/>
  <c r="O235" i="36"/>
  <c r="N235" i="36"/>
  <c r="M235" i="36"/>
  <c r="M231" i="36" s="1"/>
  <c r="K235" i="36"/>
  <c r="J235" i="36"/>
  <c r="I235" i="36"/>
  <c r="H235" i="36"/>
  <c r="G235" i="36"/>
  <c r="F235" i="36"/>
  <c r="E234" i="36"/>
  <c r="E233" i="36"/>
  <c r="O232" i="36"/>
  <c r="N232" i="36"/>
  <c r="M232" i="36"/>
  <c r="L232" i="36"/>
  <c r="J232" i="36"/>
  <c r="J231" i="36" s="1"/>
  <c r="I232" i="36"/>
  <c r="I231" i="36" s="1"/>
  <c r="H232" i="36"/>
  <c r="H231" i="36" s="1"/>
  <c r="G232" i="36"/>
  <c r="F232" i="36"/>
  <c r="E230" i="36"/>
  <c r="Q229" i="36"/>
  <c r="Q217" i="36" s="1"/>
  <c r="H9" i="35" s="1"/>
  <c r="P229" i="36"/>
  <c r="O229" i="36"/>
  <c r="N229" i="36"/>
  <c r="M229" i="36"/>
  <c r="K229" i="36"/>
  <c r="J229" i="36"/>
  <c r="H229" i="36"/>
  <c r="G229" i="36"/>
  <c r="F229" i="36"/>
  <c r="E228" i="36"/>
  <c r="E227" i="36"/>
  <c r="E225" i="36"/>
  <c r="E224" i="36"/>
  <c r="N223" i="36"/>
  <c r="M223" i="36"/>
  <c r="K223" i="36"/>
  <c r="H223" i="36"/>
  <c r="E222" i="36"/>
  <c r="E221" i="36"/>
  <c r="E220" i="36"/>
  <c r="O219" i="36"/>
  <c r="O218" i="36" s="1"/>
  <c r="N219" i="36"/>
  <c r="M219" i="36"/>
  <c r="K219" i="36"/>
  <c r="J219" i="36"/>
  <c r="H219" i="36"/>
  <c r="G219" i="36"/>
  <c r="F219" i="36"/>
  <c r="L218" i="36"/>
  <c r="J218" i="36"/>
  <c r="Q210" i="36"/>
  <c r="P210" i="36"/>
  <c r="O210" i="36"/>
  <c r="N210" i="36"/>
  <c r="M210" i="36"/>
  <c r="K210" i="36"/>
  <c r="J210" i="36"/>
  <c r="I210" i="36"/>
  <c r="H210" i="36"/>
  <c r="G210" i="36"/>
  <c r="F210" i="36"/>
  <c r="E192" i="36"/>
  <c r="O191" i="36"/>
  <c r="N191" i="36"/>
  <c r="M191" i="36"/>
  <c r="L191" i="36"/>
  <c r="K191" i="36"/>
  <c r="J191" i="36"/>
  <c r="I191" i="36"/>
  <c r="E190" i="36"/>
  <c r="I189" i="36"/>
  <c r="E189" i="36" s="1"/>
  <c r="H188" i="36"/>
  <c r="G188" i="36"/>
  <c r="G187" i="36" s="1"/>
  <c r="F188" i="36"/>
  <c r="F187" i="36" s="1"/>
  <c r="Q187" i="36"/>
  <c r="P187" i="36"/>
  <c r="O187" i="36"/>
  <c r="N187" i="36"/>
  <c r="M187" i="36"/>
  <c r="L187" i="36"/>
  <c r="K187" i="36"/>
  <c r="J187" i="36"/>
  <c r="I187" i="36"/>
  <c r="H187" i="36"/>
  <c r="E186" i="36"/>
  <c r="Q140" i="36"/>
  <c r="P140" i="36"/>
  <c r="O185" i="36"/>
  <c r="N185" i="36"/>
  <c r="M185" i="36"/>
  <c r="L185" i="36"/>
  <c r="K185" i="36"/>
  <c r="J185" i="36"/>
  <c r="H185" i="36"/>
  <c r="F185" i="36"/>
  <c r="E184" i="36"/>
  <c r="O183" i="36"/>
  <c r="N183" i="36"/>
  <c r="M183" i="36"/>
  <c r="L183" i="36"/>
  <c r="K183" i="36"/>
  <c r="J183" i="36"/>
  <c r="H183" i="36"/>
  <c r="F183" i="36"/>
  <c r="E182" i="36"/>
  <c r="E181" i="36"/>
  <c r="E180" i="36"/>
  <c r="E179" i="36"/>
  <c r="E178" i="36"/>
  <c r="E177" i="36"/>
  <c r="E176" i="36"/>
  <c r="E175" i="36"/>
  <c r="E174" i="36"/>
  <c r="O173" i="36"/>
  <c r="N173" i="36"/>
  <c r="M173" i="36"/>
  <c r="K173" i="36"/>
  <c r="H173" i="36"/>
  <c r="F173" i="36"/>
  <c r="E171" i="36"/>
  <c r="E170" i="36"/>
  <c r="E169" i="36"/>
  <c r="E168" i="36"/>
  <c r="E167" i="36"/>
  <c r="E166" i="36"/>
  <c r="E165" i="36"/>
  <c r="E164" i="36"/>
  <c r="E163" i="36"/>
  <c r="O162" i="36"/>
  <c r="N162" i="36"/>
  <c r="M162" i="36"/>
  <c r="K162" i="36"/>
  <c r="H162" i="36"/>
  <c r="F162" i="36"/>
  <c r="E161" i="36"/>
  <c r="E160" i="36"/>
  <c r="E159" i="36"/>
  <c r="E158" i="36"/>
  <c r="E157" i="36"/>
  <c r="E156" i="36"/>
  <c r="E155" i="36"/>
  <c r="E154" i="36"/>
  <c r="E153" i="36"/>
  <c r="O152" i="36"/>
  <c r="N152" i="36"/>
  <c r="M152" i="36"/>
  <c r="K152" i="36"/>
  <c r="H152" i="36"/>
  <c r="F152" i="36"/>
  <c r="E151" i="36"/>
  <c r="E150" i="36"/>
  <c r="E149" i="36"/>
  <c r="E148" i="36"/>
  <c r="E147" i="36"/>
  <c r="E146" i="36"/>
  <c r="E145" i="36"/>
  <c r="E144" i="36"/>
  <c r="E143" i="36"/>
  <c r="O142" i="36"/>
  <c r="N142" i="36"/>
  <c r="M142" i="36"/>
  <c r="L142" i="36"/>
  <c r="L141" i="36" s="1"/>
  <c r="K142" i="36"/>
  <c r="H142" i="36"/>
  <c r="F142" i="36"/>
  <c r="Q139" i="36"/>
  <c r="P139" i="36" s="1"/>
  <c r="E139" i="36"/>
  <c r="E138" i="36"/>
  <c r="O137" i="36"/>
  <c r="N137" i="36"/>
  <c r="N135" i="36" s="1"/>
  <c r="M137" i="36"/>
  <c r="M135" i="36" s="1"/>
  <c r="K137" i="36"/>
  <c r="J137" i="36"/>
  <c r="H137" i="36"/>
  <c r="G137" i="36"/>
  <c r="F137" i="36"/>
  <c r="E136" i="36"/>
  <c r="O135" i="36"/>
  <c r="K135" i="36"/>
  <c r="J135" i="36"/>
  <c r="H135" i="36"/>
  <c r="G135" i="36"/>
  <c r="F135" i="36"/>
  <c r="E134" i="36"/>
  <c r="O133" i="36"/>
  <c r="N133" i="36"/>
  <c r="M133" i="36"/>
  <c r="K133" i="36"/>
  <c r="J133" i="36"/>
  <c r="H133" i="36"/>
  <c r="G133" i="36"/>
  <c r="F133" i="36"/>
  <c r="L131" i="36"/>
  <c r="E130" i="36"/>
  <c r="E129" i="36"/>
  <c r="E128" i="36"/>
  <c r="E127" i="36"/>
  <c r="E126" i="36"/>
  <c r="O125" i="36"/>
  <c r="N125" i="36"/>
  <c r="N124" i="36" s="1"/>
  <c r="M125" i="36"/>
  <c r="M124" i="36" s="1"/>
  <c r="K124" i="36"/>
  <c r="J125" i="36"/>
  <c r="J124" i="36" s="1"/>
  <c r="H125" i="36"/>
  <c r="H124" i="36" s="1"/>
  <c r="G125" i="36"/>
  <c r="G124" i="36" s="1"/>
  <c r="F125" i="36"/>
  <c r="O124" i="36"/>
  <c r="E123" i="36"/>
  <c r="O122" i="36"/>
  <c r="O121" i="36" s="1"/>
  <c r="N122" i="36"/>
  <c r="N121" i="36" s="1"/>
  <c r="M122" i="36"/>
  <c r="M121" i="36" s="1"/>
  <c r="K122" i="36"/>
  <c r="K121" i="36" s="1"/>
  <c r="J122" i="36"/>
  <c r="J121" i="36" s="1"/>
  <c r="H122" i="36"/>
  <c r="H121" i="36" s="1"/>
  <c r="G122" i="36"/>
  <c r="G121" i="36" s="1"/>
  <c r="F122" i="36"/>
  <c r="F120" i="36" s="1"/>
  <c r="E119" i="36"/>
  <c r="E118" i="36"/>
  <c r="O117" i="36"/>
  <c r="N117" i="36"/>
  <c r="M117" i="36"/>
  <c r="K117" i="36"/>
  <c r="J117" i="36"/>
  <c r="H117" i="36"/>
  <c r="G117" i="36"/>
  <c r="F117" i="36"/>
  <c r="E116" i="36"/>
  <c r="E115" i="36"/>
  <c r="O114" i="36"/>
  <c r="M114" i="36"/>
  <c r="K114" i="36"/>
  <c r="J114" i="36"/>
  <c r="I114" i="36"/>
  <c r="H114" i="36"/>
  <c r="G114" i="36"/>
  <c r="F114" i="36"/>
  <c r="E113" i="36"/>
  <c r="E112" i="36"/>
  <c r="O111" i="36"/>
  <c r="M111" i="36"/>
  <c r="K111" i="36"/>
  <c r="J111" i="36"/>
  <c r="H111" i="36"/>
  <c r="G111" i="36"/>
  <c r="F111" i="36"/>
  <c r="E110" i="36"/>
  <c r="E109" i="36"/>
  <c r="O108" i="36"/>
  <c r="M108" i="36"/>
  <c r="K108" i="36"/>
  <c r="J108" i="36"/>
  <c r="H108" i="36"/>
  <c r="G108" i="36"/>
  <c r="F108" i="36"/>
  <c r="L106" i="36"/>
  <c r="E105" i="36"/>
  <c r="E104" i="36"/>
  <c r="O103" i="36"/>
  <c r="N103" i="36"/>
  <c r="M103" i="36"/>
  <c r="J103" i="36"/>
  <c r="H103" i="36"/>
  <c r="G103" i="36"/>
  <c r="F103" i="36"/>
  <c r="E102" i="36"/>
  <c r="E101" i="36"/>
  <c r="E100" i="36"/>
  <c r="E99" i="36"/>
  <c r="O98" i="36"/>
  <c r="N98" i="36"/>
  <c r="M98" i="36"/>
  <c r="K98" i="36"/>
  <c r="J98" i="36"/>
  <c r="J97" i="36" s="1"/>
  <c r="H98" i="36"/>
  <c r="H97" i="36" s="1"/>
  <c r="G98" i="36"/>
  <c r="F98" i="36"/>
  <c r="F97" i="36" s="1"/>
  <c r="E96" i="36"/>
  <c r="O95" i="36"/>
  <c r="N95" i="36"/>
  <c r="M95" i="36"/>
  <c r="K95" i="36"/>
  <c r="J95" i="36"/>
  <c r="H95" i="36"/>
  <c r="G95" i="36"/>
  <c r="F95" i="36"/>
  <c r="E94" i="36"/>
  <c r="E93" i="36"/>
  <c r="Q92" i="36"/>
  <c r="P92" i="36" s="1"/>
  <c r="O92" i="36"/>
  <c r="N92" i="36"/>
  <c r="M92" i="36"/>
  <c r="K92" i="36"/>
  <c r="J92" i="36"/>
  <c r="H92" i="36"/>
  <c r="G92" i="36"/>
  <c r="F92" i="36"/>
  <c r="E91" i="36"/>
  <c r="Q90" i="36"/>
  <c r="P90" i="36" s="1"/>
  <c r="O90" i="36"/>
  <c r="N90" i="36"/>
  <c r="M90" i="36"/>
  <c r="K90" i="36"/>
  <c r="J90" i="36"/>
  <c r="H90" i="36"/>
  <c r="G90" i="36"/>
  <c r="F90" i="36"/>
  <c r="Q88" i="36"/>
  <c r="P88" i="36"/>
  <c r="L88" i="36"/>
  <c r="E87" i="36"/>
  <c r="O86" i="36"/>
  <c r="N86" i="36"/>
  <c r="M86" i="36"/>
  <c r="K86" i="36"/>
  <c r="J86" i="36"/>
  <c r="H86" i="36"/>
  <c r="G86" i="36"/>
  <c r="F86" i="36"/>
  <c r="Q85" i="36"/>
  <c r="P85" i="36"/>
  <c r="O85" i="36"/>
  <c r="N85" i="36"/>
  <c r="M85" i="36"/>
  <c r="L85" i="36"/>
  <c r="K85" i="36"/>
  <c r="J85" i="36"/>
  <c r="H85" i="36"/>
  <c r="G85" i="36"/>
  <c r="F85" i="36"/>
  <c r="E84" i="36"/>
  <c r="O83" i="36"/>
  <c r="O82" i="36" s="1"/>
  <c r="N83" i="36"/>
  <c r="N82" i="36" s="1"/>
  <c r="M83" i="36"/>
  <c r="M82" i="36" s="1"/>
  <c r="K83" i="36"/>
  <c r="K82" i="36" s="1"/>
  <c r="J82" i="36"/>
  <c r="H83" i="36"/>
  <c r="H82" i="36" s="1"/>
  <c r="G83" i="36"/>
  <c r="G82" i="36" s="1"/>
  <c r="F83" i="36"/>
  <c r="F82" i="36" s="1"/>
  <c r="E81" i="36"/>
  <c r="E80" i="36"/>
  <c r="O79" i="36"/>
  <c r="N79" i="36"/>
  <c r="M79" i="36"/>
  <c r="K79" i="36"/>
  <c r="J76" i="36"/>
  <c r="H79" i="36"/>
  <c r="G79" i="36"/>
  <c r="F79" i="36"/>
  <c r="E78" i="36"/>
  <c r="O77" i="36"/>
  <c r="N77" i="36"/>
  <c r="M77" i="36"/>
  <c r="K77" i="36"/>
  <c r="H77" i="36"/>
  <c r="G77" i="36"/>
  <c r="F77" i="36"/>
  <c r="P75" i="36"/>
  <c r="L75" i="36"/>
  <c r="F74" i="36"/>
  <c r="E74" i="36" s="1"/>
  <c r="N73" i="36"/>
  <c r="M73" i="36"/>
  <c r="K73" i="36"/>
  <c r="J73" i="36"/>
  <c r="H73" i="36"/>
  <c r="F72" i="36"/>
  <c r="E72" i="36" s="1"/>
  <c r="F70" i="36"/>
  <c r="E70" i="36" s="1"/>
  <c r="Q68" i="36"/>
  <c r="P68" i="36"/>
  <c r="N69" i="36"/>
  <c r="M69" i="36"/>
  <c r="K69" i="36"/>
  <c r="K68" i="36" s="1"/>
  <c r="J69" i="36"/>
  <c r="H69" i="36"/>
  <c r="G69" i="36"/>
  <c r="L68" i="36"/>
  <c r="J68" i="36"/>
  <c r="E67" i="36"/>
  <c r="E66" i="36"/>
  <c r="E65" i="36"/>
  <c r="O64" i="36"/>
  <c r="O63" i="36" s="1"/>
  <c r="N64" i="36"/>
  <c r="N63" i="36" s="1"/>
  <c r="M64" i="36"/>
  <c r="M63" i="36" s="1"/>
  <c r="K64" i="36"/>
  <c r="J64" i="36"/>
  <c r="J63" i="36" s="1"/>
  <c r="H64" i="36"/>
  <c r="H63" i="36" s="1"/>
  <c r="G64" i="36"/>
  <c r="G63" i="36" s="1"/>
  <c r="F64" i="36"/>
  <c r="F63" i="36" s="1"/>
  <c r="Q63" i="36"/>
  <c r="P63" i="36"/>
  <c r="L63" i="36"/>
  <c r="K63" i="36"/>
  <c r="E62" i="36"/>
  <c r="E61" i="36"/>
  <c r="E212" i="36" s="1"/>
  <c r="O60" i="36"/>
  <c r="O57" i="36" s="1"/>
  <c r="N60" i="36"/>
  <c r="N57" i="36" s="1"/>
  <c r="M60" i="36"/>
  <c r="M57" i="36" s="1"/>
  <c r="L60" i="36"/>
  <c r="L57" i="36" s="1"/>
  <c r="K60" i="36"/>
  <c r="K57" i="36" s="1"/>
  <c r="J60" i="36"/>
  <c r="J57" i="36" s="1"/>
  <c r="H60" i="36"/>
  <c r="H57" i="36" s="1"/>
  <c r="G60" i="36"/>
  <c r="G57" i="36" s="1"/>
  <c r="F60" i="36"/>
  <c r="F57" i="36" s="1"/>
  <c r="E59" i="36"/>
  <c r="E58" i="36"/>
  <c r="E55" i="36"/>
  <c r="O54" i="36"/>
  <c r="N54" i="36"/>
  <c r="M54" i="36"/>
  <c r="L54" i="36"/>
  <c r="K54" i="36"/>
  <c r="J54" i="36"/>
  <c r="G54" i="36"/>
  <c r="F54" i="36"/>
  <c r="E53" i="36"/>
  <c r="Q52" i="36"/>
  <c r="P52" i="36" s="1"/>
  <c r="E52" i="36"/>
  <c r="E51" i="36"/>
  <c r="O50" i="36"/>
  <c r="N50" i="36"/>
  <c r="M50" i="36"/>
  <c r="L50" i="36"/>
  <c r="K50" i="36"/>
  <c r="J50" i="36"/>
  <c r="G50" i="36"/>
  <c r="F50" i="36"/>
  <c r="Q49" i="36"/>
  <c r="P49" i="36" s="1"/>
  <c r="E49" i="36"/>
  <c r="O48" i="36"/>
  <c r="N48" i="36"/>
  <c r="M48" i="36"/>
  <c r="L48" i="36"/>
  <c r="K48" i="36"/>
  <c r="J48" i="36"/>
  <c r="G48" i="36"/>
  <c r="F48" i="36"/>
  <c r="E47" i="36"/>
  <c r="E46" i="36"/>
  <c r="O45" i="36"/>
  <c r="N45" i="36"/>
  <c r="M45" i="36"/>
  <c r="L45" i="36"/>
  <c r="K45" i="36"/>
  <c r="J45" i="36"/>
  <c r="G45" i="36"/>
  <c r="F45" i="36"/>
  <c r="Q43" i="36"/>
  <c r="P43" i="36"/>
  <c r="E42" i="36"/>
  <c r="O41" i="36"/>
  <c r="O40" i="36" s="1"/>
  <c r="N41" i="36"/>
  <c r="M41" i="36"/>
  <c r="L41" i="36"/>
  <c r="L40" i="36" s="1"/>
  <c r="K41" i="36"/>
  <c r="K40" i="36" s="1"/>
  <c r="J41" i="36"/>
  <c r="J40" i="36" s="1"/>
  <c r="H41" i="36"/>
  <c r="H40" i="36" s="1"/>
  <c r="G41" i="36"/>
  <c r="G40" i="36" s="1"/>
  <c r="F41" i="36"/>
  <c r="N40" i="36"/>
  <c r="M40" i="36"/>
  <c r="E39" i="36"/>
  <c r="E38" i="36"/>
  <c r="E37" i="36"/>
  <c r="O36" i="36"/>
  <c r="N36" i="36"/>
  <c r="M36" i="36"/>
  <c r="L36" i="36"/>
  <c r="K36" i="36"/>
  <c r="J36" i="36"/>
  <c r="G36" i="36"/>
  <c r="F36" i="36"/>
  <c r="E35" i="36"/>
  <c r="E34" i="36"/>
  <c r="E33" i="36"/>
  <c r="E32" i="36"/>
  <c r="E31" i="36"/>
  <c r="E30" i="36"/>
  <c r="E29" i="36"/>
  <c r="E28" i="36"/>
  <c r="O27" i="36"/>
  <c r="N27" i="36"/>
  <c r="M27" i="36"/>
  <c r="L27" i="36"/>
  <c r="K27" i="36"/>
  <c r="J27" i="36"/>
  <c r="G27" i="36"/>
  <c r="F27" i="36"/>
  <c r="E26" i="36"/>
  <c r="E25" i="36"/>
  <c r="E24" i="36"/>
  <c r="E23" i="36"/>
  <c r="O22" i="36"/>
  <c r="N22" i="36"/>
  <c r="M22" i="36"/>
  <c r="L22" i="36"/>
  <c r="K22" i="36"/>
  <c r="J22" i="36"/>
  <c r="G22" i="36"/>
  <c r="F22" i="36"/>
  <c r="E21" i="36"/>
  <c r="E20" i="36"/>
  <c r="E19" i="36"/>
  <c r="O18" i="36"/>
  <c r="N18" i="36"/>
  <c r="M18" i="36"/>
  <c r="L18" i="36"/>
  <c r="K18" i="36"/>
  <c r="J18" i="36"/>
  <c r="G18" i="36"/>
  <c r="F18" i="36"/>
  <c r="Q16" i="36"/>
  <c r="P16" i="36"/>
  <c r="O13" i="36"/>
  <c r="N13" i="36"/>
  <c r="M13" i="36"/>
  <c r="L13" i="36"/>
  <c r="K13" i="36"/>
  <c r="J13" i="36"/>
  <c r="H13" i="36"/>
  <c r="G13" i="36"/>
  <c r="G8" i="36" s="1"/>
  <c r="F13" i="36"/>
  <c r="E10" i="36"/>
  <c r="O9" i="36"/>
  <c r="N9" i="36"/>
  <c r="M9" i="36"/>
  <c r="L9" i="36"/>
  <c r="K9" i="36"/>
  <c r="J9" i="36"/>
  <c r="J8" i="36" s="1"/>
  <c r="H9" i="36"/>
  <c r="F9" i="36"/>
  <c r="Q8" i="36"/>
  <c r="P8" i="36"/>
  <c r="I7" i="36"/>
  <c r="E99" i="32"/>
  <c r="I56" i="32"/>
  <c r="I8" i="32"/>
  <c r="F10" i="32"/>
  <c r="N113" i="32"/>
  <c r="E77" i="32"/>
  <c r="F76" i="32"/>
  <c r="G76" i="32"/>
  <c r="H76" i="32"/>
  <c r="E13" i="36" l="1"/>
  <c r="J107" i="36"/>
  <c r="J106" i="36" s="1"/>
  <c r="J44" i="36"/>
  <c r="J43" i="36" s="1"/>
  <c r="N231" i="36"/>
  <c r="N8" i="36"/>
  <c r="N120" i="36"/>
  <c r="O89" i="36"/>
  <c r="O88" i="36" s="1"/>
  <c r="G17" i="36"/>
  <c r="G16" i="36" s="1"/>
  <c r="L17" i="36"/>
  <c r="L16" i="36" s="1"/>
  <c r="H89" i="36"/>
  <c r="H88" i="36" s="1"/>
  <c r="N89" i="36"/>
  <c r="N88" i="36" s="1"/>
  <c r="G89" i="36"/>
  <c r="G88" i="36" s="1"/>
  <c r="O107" i="36"/>
  <c r="O106" i="36" s="1"/>
  <c r="N218" i="36"/>
  <c r="N217" i="36" s="1"/>
  <c r="N244" i="36" s="1"/>
  <c r="M8" i="36"/>
  <c r="M68" i="36"/>
  <c r="M120" i="36"/>
  <c r="M132" i="36"/>
  <c r="M131" i="36" s="1"/>
  <c r="H107" i="36"/>
  <c r="H106" i="36" s="1"/>
  <c r="H8" i="36"/>
  <c r="N68" i="36"/>
  <c r="O76" i="36"/>
  <c r="O75" i="36" s="1"/>
  <c r="K97" i="36"/>
  <c r="L8" i="36"/>
  <c r="P7" i="36"/>
  <c r="K76" i="36"/>
  <c r="M97" i="36"/>
  <c r="F107" i="36"/>
  <c r="F106" i="36" s="1"/>
  <c r="Q7" i="36"/>
  <c r="J75" i="36"/>
  <c r="E114" i="36"/>
  <c r="E242" i="36"/>
  <c r="F10" i="35" s="1"/>
  <c r="H132" i="36"/>
  <c r="H131" i="36" s="1"/>
  <c r="P217" i="36"/>
  <c r="G9" i="35" s="1"/>
  <c r="H68" i="36"/>
  <c r="M17" i="36"/>
  <c r="M16" i="36" s="1"/>
  <c r="F69" i="36"/>
  <c r="E69" i="36" s="1"/>
  <c r="N76" i="36"/>
  <c r="N75" i="36" s="1"/>
  <c r="G107" i="36"/>
  <c r="G106" i="36" s="1"/>
  <c r="K141" i="36"/>
  <c r="K140" i="36" s="1"/>
  <c r="O141" i="36"/>
  <c r="O140" i="36" s="1"/>
  <c r="E191" i="36"/>
  <c r="E95" i="36"/>
  <c r="F121" i="36"/>
  <c r="E121" i="36" s="1"/>
  <c r="F141" i="36"/>
  <c r="F140" i="36" s="1"/>
  <c r="K75" i="36"/>
  <c r="I193" i="36"/>
  <c r="O8" i="36"/>
  <c r="L44" i="36"/>
  <c r="L43" i="36" s="1"/>
  <c r="E77" i="36"/>
  <c r="E86" i="36"/>
  <c r="N97" i="36"/>
  <c r="E117" i="36"/>
  <c r="K120" i="36"/>
  <c r="E187" i="36"/>
  <c r="E9" i="36"/>
  <c r="E214" i="36"/>
  <c r="H17" i="36"/>
  <c r="H16" i="36" s="1"/>
  <c r="N44" i="36"/>
  <c r="N43" i="36" s="1"/>
  <c r="E60" i="36"/>
  <c r="E64" i="36"/>
  <c r="E85" i="36"/>
  <c r="M89" i="36"/>
  <c r="M88" i="36" s="1"/>
  <c r="E98" i="36"/>
  <c r="O97" i="36"/>
  <c r="N107" i="36"/>
  <c r="N106" i="36" s="1"/>
  <c r="O120" i="36"/>
  <c r="K132" i="36"/>
  <c r="K131" i="36" s="1"/>
  <c r="G132" i="36"/>
  <c r="O132" i="36"/>
  <c r="O131" i="36" s="1"/>
  <c r="E185" i="36"/>
  <c r="E213" i="36" s="1"/>
  <c r="L140" i="36"/>
  <c r="L56" i="36" s="1"/>
  <c r="P56" i="36"/>
  <c r="K8" i="36"/>
  <c r="G44" i="36"/>
  <c r="G43" i="36" s="1"/>
  <c r="K17" i="36"/>
  <c r="K16" i="36" s="1"/>
  <c r="O17" i="36"/>
  <c r="O16" i="36" s="1"/>
  <c r="F73" i="36"/>
  <c r="E73" i="36" s="1"/>
  <c r="H76" i="36"/>
  <c r="H75" i="36" s="1"/>
  <c r="E79" i="36"/>
  <c r="E103" i="36"/>
  <c r="Q56" i="36"/>
  <c r="M218" i="36"/>
  <c r="M217" i="36" s="1"/>
  <c r="M244" i="36" s="1"/>
  <c r="E229" i="36"/>
  <c r="O231" i="36"/>
  <c r="O217" i="36" s="1"/>
  <c r="O244" i="36" s="1"/>
  <c r="Q244" i="36"/>
  <c r="H218" i="36"/>
  <c r="H217" i="36" s="1"/>
  <c r="H244" i="36" s="1"/>
  <c r="G218" i="36"/>
  <c r="E232" i="36"/>
  <c r="E226" i="36"/>
  <c r="P244" i="36"/>
  <c r="L231" i="36"/>
  <c r="L217" i="36" s="1"/>
  <c r="L244" i="36" s="1"/>
  <c r="K231" i="36"/>
  <c r="J217" i="36"/>
  <c r="J244" i="36" s="1"/>
  <c r="E223" i="36"/>
  <c r="I217" i="36"/>
  <c r="I244" i="36" s="1"/>
  <c r="E237" i="36"/>
  <c r="E238" i="36"/>
  <c r="M141" i="36"/>
  <c r="M140" i="36" s="1"/>
  <c r="J140" i="36"/>
  <c r="E152" i="36"/>
  <c r="N141" i="36"/>
  <c r="N140" i="36" s="1"/>
  <c r="E137" i="36"/>
  <c r="J132" i="36"/>
  <c r="J131" i="36" s="1"/>
  <c r="G120" i="36"/>
  <c r="H120" i="36"/>
  <c r="K107" i="36"/>
  <c r="K106" i="36" s="1"/>
  <c r="J89" i="36"/>
  <c r="J88" i="36" s="1"/>
  <c r="E92" i="36"/>
  <c r="E82" i="36"/>
  <c r="G76" i="36"/>
  <c r="G75" i="36" s="1"/>
  <c r="M76" i="36"/>
  <c r="M75" i="36" s="1"/>
  <c r="F76" i="36"/>
  <c r="E54" i="36"/>
  <c r="E50" i="36"/>
  <c r="H44" i="36"/>
  <c r="H43" i="36" s="1"/>
  <c r="M44" i="36"/>
  <c r="M43" i="36" s="1"/>
  <c r="E48" i="36"/>
  <c r="K44" i="36"/>
  <c r="K43" i="36" s="1"/>
  <c r="O44" i="36"/>
  <c r="O43" i="36" s="1"/>
  <c r="E45" i="36"/>
  <c r="E41" i="36"/>
  <c r="E208" i="36" s="1"/>
  <c r="E207" i="36" s="1"/>
  <c r="E36" i="36"/>
  <c r="E27" i="36"/>
  <c r="E22" i="36"/>
  <c r="J17" i="36"/>
  <c r="J16" i="36" s="1"/>
  <c r="J7" i="36" s="1"/>
  <c r="N17" i="36"/>
  <c r="N16" i="36" s="1"/>
  <c r="E18" i="36"/>
  <c r="E57" i="36"/>
  <c r="E63" i="36"/>
  <c r="P196" i="36"/>
  <c r="F44" i="36"/>
  <c r="E83" i="36"/>
  <c r="E90" i="36"/>
  <c r="F89" i="36"/>
  <c r="K89" i="36"/>
  <c r="K88" i="36" s="1"/>
  <c r="E122" i="36"/>
  <c r="J120" i="36"/>
  <c r="E133" i="36"/>
  <c r="F218" i="36"/>
  <c r="E219" i="36"/>
  <c r="K218" i="36"/>
  <c r="E235" i="36"/>
  <c r="G231" i="36"/>
  <c r="E135" i="36"/>
  <c r="Q196" i="36"/>
  <c r="F17" i="36"/>
  <c r="E108" i="36"/>
  <c r="E111" i="36"/>
  <c r="M107" i="36"/>
  <c r="M106" i="36" s="1"/>
  <c r="E125" i="36"/>
  <c r="F124" i="36"/>
  <c r="E124" i="36" s="1"/>
  <c r="E183" i="36"/>
  <c r="E142" i="36"/>
  <c r="F8" i="36"/>
  <c r="F40" i="36"/>
  <c r="E40" i="36" s="1"/>
  <c r="G68" i="36"/>
  <c r="N132" i="36"/>
  <c r="N131" i="36" s="1"/>
  <c r="H141" i="36"/>
  <c r="H140" i="36" s="1"/>
  <c r="E173" i="36"/>
  <c r="F132" i="36"/>
  <c r="F231" i="36"/>
  <c r="G8" i="35"/>
  <c r="G7" i="36" l="1"/>
  <c r="F68" i="36"/>
  <c r="E68" i="36" s="1"/>
  <c r="E97" i="36"/>
  <c r="L7" i="36"/>
  <c r="L193" i="36" s="1"/>
  <c r="Q193" i="36"/>
  <c r="H12" i="35" s="1"/>
  <c r="H11" i="35" s="1"/>
  <c r="O7" i="36"/>
  <c r="P193" i="36"/>
  <c r="G12" i="35" s="1"/>
  <c r="G11" i="35" s="1"/>
  <c r="G14" i="35" s="1"/>
  <c r="G24" i="35" s="1"/>
  <c r="E8" i="36"/>
  <c r="M7" i="36"/>
  <c r="K56" i="36"/>
  <c r="N56" i="36"/>
  <c r="O56" i="36"/>
  <c r="E211" i="36"/>
  <c r="E210" i="36" s="1"/>
  <c r="F13" i="35" s="1"/>
  <c r="H56" i="36"/>
  <c r="J56" i="36"/>
  <c r="J193" i="36" s="1"/>
  <c r="E198" i="36"/>
  <c r="M56" i="36"/>
  <c r="E76" i="36"/>
  <c r="N7" i="36"/>
  <c r="H7" i="36"/>
  <c r="E206" i="36"/>
  <c r="E200" i="36"/>
  <c r="E120" i="36"/>
  <c r="G217" i="36"/>
  <c r="G244" i="36" s="1"/>
  <c r="E231" i="36"/>
  <c r="K217" i="36"/>
  <c r="K244" i="36" s="1"/>
  <c r="E204" i="36"/>
  <c r="F75" i="36"/>
  <c r="E75" i="36" s="1"/>
  <c r="E203" i="36"/>
  <c r="K7" i="36"/>
  <c r="E202" i="36"/>
  <c r="F88" i="36"/>
  <c r="E88" i="36" s="1"/>
  <c r="E89" i="36"/>
  <c r="E107" i="36"/>
  <c r="F131" i="36"/>
  <c r="E131" i="36" s="1"/>
  <c r="E132" i="36"/>
  <c r="G140" i="36"/>
  <c r="F16" i="36"/>
  <c r="E16" i="36" s="1"/>
  <c r="E17" i="36"/>
  <c r="F217" i="36"/>
  <c r="E218" i="36"/>
  <c r="E44" i="36"/>
  <c r="F43" i="36"/>
  <c r="E106" i="36"/>
  <c r="H8" i="35"/>
  <c r="I240" i="32"/>
  <c r="J240" i="32"/>
  <c r="K240" i="32"/>
  <c r="L240" i="32"/>
  <c r="M240" i="32"/>
  <c r="N240" i="32"/>
  <c r="I243" i="32"/>
  <c r="J243" i="32"/>
  <c r="J239" i="32" s="1"/>
  <c r="K243" i="32"/>
  <c r="L243" i="32"/>
  <c r="M243" i="32"/>
  <c r="N243" i="32"/>
  <c r="O243" i="32"/>
  <c r="G246" i="32"/>
  <c r="H246" i="32"/>
  <c r="I246" i="32"/>
  <c r="J246" i="32"/>
  <c r="K246" i="32"/>
  <c r="L246" i="32"/>
  <c r="M246" i="32"/>
  <c r="M245" i="32" s="1"/>
  <c r="N246" i="32"/>
  <c r="O246" i="32"/>
  <c r="F240" i="32"/>
  <c r="J199" i="32"/>
  <c r="K199" i="32"/>
  <c r="L199" i="32"/>
  <c r="M199" i="32"/>
  <c r="N199" i="32"/>
  <c r="O199" i="32"/>
  <c r="L226" i="32"/>
  <c r="L191" i="32"/>
  <c r="L193" i="32"/>
  <c r="L195" i="32"/>
  <c r="M250" i="32"/>
  <c r="M237" i="32"/>
  <c r="M234" i="32"/>
  <c r="M231" i="32"/>
  <c r="M227" i="32"/>
  <c r="M218" i="32"/>
  <c r="M195" i="32"/>
  <c r="M193" i="32"/>
  <c r="M191" i="32"/>
  <c r="M181" i="32"/>
  <c r="M161" i="32"/>
  <c r="M151" i="32"/>
  <c r="M141" i="32"/>
  <c r="M136" i="32"/>
  <c r="M134" i="32" s="1"/>
  <c r="M132" i="32"/>
  <c r="M124" i="32"/>
  <c r="M123" i="32" s="1"/>
  <c r="M121" i="32"/>
  <c r="M120" i="32" s="1"/>
  <c r="M116" i="32"/>
  <c r="M113" i="32"/>
  <c r="M110" i="32"/>
  <c r="M107" i="32"/>
  <c r="M102" i="32"/>
  <c r="M97" i="32"/>
  <c r="M94" i="32"/>
  <c r="M91" i="32"/>
  <c r="M89" i="32"/>
  <c r="M85" i="32"/>
  <c r="M84" i="32"/>
  <c r="M82" i="32"/>
  <c r="M81" i="32" s="1"/>
  <c r="M78" i="32"/>
  <c r="M76" i="32"/>
  <c r="M72" i="32"/>
  <c r="M69" i="32"/>
  <c r="M64" i="32"/>
  <c r="M63" i="32" s="1"/>
  <c r="M60" i="32"/>
  <c r="M57" i="32" s="1"/>
  <c r="M54" i="32"/>
  <c r="M50" i="32"/>
  <c r="M48" i="32"/>
  <c r="M45" i="32"/>
  <c r="M41" i="32"/>
  <c r="M40" i="32" s="1"/>
  <c r="M37" i="32"/>
  <c r="M28" i="32"/>
  <c r="M23" i="32"/>
  <c r="M19" i="32"/>
  <c r="M14" i="32"/>
  <c r="M10" i="32"/>
  <c r="L45" i="32"/>
  <c r="L48" i="32"/>
  <c r="L50" i="32"/>
  <c r="L54" i="32"/>
  <c r="L10" i="32"/>
  <c r="L14" i="32"/>
  <c r="L19" i="32"/>
  <c r="L23" i="32"/>
  <c r="L28" i="32"/>
  <c r="L37" i="32"/>
  <c r="L41" i="32"/>
  <c r="L40" i="32" s="1"/>
  <c r="L141" i="32"/>
  <c r="L140" i="32" s="1"/>
  <c r="L130" i="32"/>
  <c r="L119" i="32"/>
  <c r="L105" i="32"/>
  <c r="L96" i="32"/>
  <c r="L87" i="32"/>
  <c r="L84" i="32"/>
  <c r="L74" i="32"/>
  <c r="L68" i="32"/>
  <c r="L63" i="32"/>
  <c r="L60" i="32"/>
  <c r="L57" i="32" s="1"/>
  <c r="N116" i="32"/>
  <c r="N110" i="32"/>
  <c r="N107" i="32"/>
  <c r="O136" i="32"/>
  <c r="O134" i="32"/>
  <c r="O132" i="32"/>
  <c r="I239" i="32" l="1"/>
  <c r="L139" i="32"/>
  <c r="L56" i="32" s="1"/>
  <c r="M119" i="32"/>
  <c r="M193" i="36"/>
  <c r="E197" i="36"/>
  <c r="K193" i="36"/>
  <c r="O193" i="36"/>
  <c r="P215" i="36"/>
  <c r="H14" i="35"/>
  <c r="H24" i="35" s="1"/>
  <c r="Q215" i="36"/>
  <c r="N193" i="36"/>
  <c r="H193" i="36"/>
  <c r="E140" i="36"/>
  <c r="G56" i="36"/>
  <c r="G193" i="36" s="1"/>
  <c r="E201" i="36"/>
  <c r="F7" i="36"/>
  <c r="E43" i="36"/>
  <c r="F56" i="36"/>
  <c r="E217" i="36"/>
  <c r="F244" i="36"/>
  <c r="N239" i="32"/>
  <c r="M44" i="32"/>
  <c r="M43" i="32" s="1"/>
  <c r="M239" i="32"/>
  <c r="M226" i="32"/>
  <c r="M225" i="32" s="1"/>
  <c r="M252" i="32" s="1"/>
  <c r="M75" i="32"/>
  <c r="M74" i="32" s="1"/>
  <c r="M140" i="32"/>
  <c r="M139" i="32" s="1"/>
  <c r="M18" i="32"/>
  <c r="M17" i="32" s="1"/>
  <c r="M68" i="32"/>
  <c r="L9" i="32"/>
  <c r="M96" i="32"/>
  <c r="O131" i="32"/>
  <c r="L18" i="32"/>
  <c r="L17" i="32" s="1"/>
  <c r="M9" i="32"/>
  <c r="M88" i="32"/>
  <c r="M87" i="32" s="1"/>
  <c r="L239" i="32"/>
  <c r="L225" i="32" s="1"/>
  <c r="L252" i="32" s="1"/>
  <c r="K239" i="32"/>
  <c r="M106" i="32"/>
  <c r="M105" i="32" s="1"/>
  <c r="M131" i="32"/>
  <c r="M130" i="32" s="1"/>
  <c r="L44" i="32"/>
  <c r="L43" i="32" s="1"/>
  <c r="N106" i="32"/>
  <c r="N105" i="32" s="1"/>
  <c r="K234" i="32"/>
  <c r="E200" i="32"/>
  <c r="I199" i="32"/>
  <c r="E199" i="32" s="1"/>
  <c r="E129" i="32"/>
  <c r="E221" i="32" s="1"/>
  <c r="E118" i="32"/>
  <c r="E59" i="32"/>
  <c r="E58" i="32"/>
  <c r="H37" i="32"/>
  <c r="H19" i="32"/>
  <c r="E22" i="32"/>
  <c r="E196" i="36" l="1"/>
  <c r="F12" i="35" s="1"/>
  <c r="M56" i="32"/>
  <c r="M8" i="32"/>
  <c r="L8" i="32"/>
  <c r="L201" i="32" s="1"/>
  <c r="E244" i="36"/>
  <c r="F9" i="35"/>
  <c r="E56" i="36"/>
  <c r="F193" i="36"/>
  <c r="E7" i="36"/>
  <c r="O250" i="32"/>
  <c r="N250" i="32"/>
  <c r="K250" i="32"/>
  <c r="J250" i="32"/>
  <c r="I250" i="32"/>
  <c r="H250" i="32"/>
  <c r="G250" i="32"/>
  <c r="F250" i="32"/>
  <c r="E249" i="32"/>
  <c r="E248" i="32"/>
  <c r="E247" i="32"/>
  <c r="O245" i="32"/>
  <c r="N245" i="32"/>
  <c r="I245" i="32"/>
  <c r="I225" i="32" s="1"/>
  <c r="F246" i="32"/>
  <c r="F245" i="32" s="1"/>
  <c r="K245" i="32"/>
  <c r="J245" i="32"/>
  <c r="G245" i="32"/>
  <c r="E244" i="32"/>
  <c r="H243" i="32"/>
  <c r="G243" i="32"/>
  <c r="F243" i="32"/>
  <c r="F239" i="32" s="1"/>
  <c r="E242" i="32"/>
  <c r="E241" i="32"/>
  <c r="O240" i="32"/>
  <c r="O239" i="32" s="1"/>
  <c r="H240" i="32"/>
  <c r="G240" i="32"/>
  <c r="E238" i="32"/>
  <c r="O237" i="32"/>
  <c r="N237" i="32"/>
  <c r="K237" i="32"/>
  <c r="J237" i="32"/>
  <c r="H237" i="32"/>
  <c r="G237" i="32"/>
  <c r="F237" i="32"/>
  <c r="E236" i="32"/>
  <c r="E235" i="32"/>
  <c r="O234" i="32"/>
  <c r="N234" i="32"/>
  <c r="J234" i="32"/>
  <c r="H234" i="32"/>
  <c r="G234" i="32"/>
  <c r="F234" i="32"/>
  <c r="E233" i="32"/>
  <c r="E232" i="32"/>
  <c r="N231" i="32"/>
  <c r="K231" i="32"/>
  <c r="J231" i="32"/>
  <c r="H231" i="32"/>
  <c r="G231" i="32"/>
  <c r="F231" i="32"/>
  <c r="E230" i="32"/>
  <c r="E229" i="32"/>
  <c r="E228" i="32"/>
  <c r="O227" i="32"/>
  <c r="N227" i="32"/>
  <c r="K227" i="32"/>
  <c r="J227" i="32"/>
  <c r="H227" i="32"/>
  <c r="G227" i="32"/>
  <c r="F227" i="32"/>
  <c r="O218" i="32"/>
  <c r="N218" i="32"/>
  <c r="K218" i="32"/>
  <c r="J218" i="32"/>
  <c r="I218" i="32"/>
  <c r="H218" i="32"/>
  <c r="G218" i="32"/>
  <c r="F218" i="32"/>
  <c r="E198" i="32"/>
  <c r="I197" i="32"/>
  <c r="H196" i="32"/>
  <c r="H195" i="32" s="1"/>
  <c r="G196" i="32"/>
  <c r="G195" i="32" s="1"/>
  <c r="F196" i="32"/>
  <c r="F195" i="32" s="1"/>
  <c r="O195" i="32"/>
  <c r="N195" i="32"/>
  <c r="K195" i="32"/>
  <c r="J195" i="32"/>
  <c r="I195" i="32"/>
  <c r="E194" i="32"/>
  <c r="O193" i="32"/>
  <c r="N193" i="32"/>
  <c r="K193" i="32"/>
  <c r="J193" i="32"/>
  <c r="H193" i="32"/>
  <c r="F193" i="32"/>
  <c r="E192" i="32"/>
  <c r="O191" i="32"/>
  <c r="N191" i="32"/>
  <c r="K191" i="32"/>
  <c r="J191" i="32"/>
  <c r="H191" i="32"/>
  <c r="F191" i="32"/>
  <c r="E190" i="32"/>
  <c r="E189" i="32"/>
  <c r="E188" i="32"/>
  <c r="E187" i="32"/>
  <c r="E186" i="32"/>
  <c r="E185" i="32"/>
  <c r="E184" i="32"/>
  <c r="E183" i="32"/>
  <c r="E182" i="32"/>
  <c r="O181" i="32"/>
  <c r="N181" i="32"/>
  <c r="K181" i="32"/>
  <c r="J181" i="32"/>
  <c r="H181" i="32"/>
  <c r="F181" i="32"/>
  <c r="E170" i="32"/>
  <c r="E169" i="32"/>
  <c r="E168" i="32"/>
  <c r="E167" i="32"/>
  <c r="E166" i="32"/>
  <c r="E165" i="32"/>
  <c r="E164" i="32"/>
  <c r="E163" i="32"/>
  <c r="E162" i="32"/>
  <c r="O161" i="32"/>
  <c r="N161" i="32"/>
  <c r="K161" i="32"/>
  <c r="J161" i="32"/>
  <c r="H161" i="32"/>
  <c r="F161" i="32"/>
  <c r="E160" i="32"/>
  <c r="E159" i="32"/>
  <c r="E158" i="32"/>
  <c r="E157" i="32"/>
  <c r="E156" i="32"/>
  <c r="E155" i="32"/>
  <c r="E154" i="32"/>
  <c r="E153" i="32"/>
  <c r="E152" i="32"/>
  <c r="O151" i="32"/>
  <c r="N151" i="32"/>
  <c r="K151" i="32"/>
  <c r="J151" i="32"/>
  <c r="H151" i="32"/>
  <c r="F151" i="32"/>
  <c r="E150" i="32"/>
  <c r="E149" i="32"/>
  <c r="E148" i="32"/>
  <c r="E147" i="32"/>
  <c r="E146" i="32"/>
  <c r="E145" i="32"/>
  <c r="E144" i="32"/>
  <c r="E143" i="32"/>
  <c r="E142" i="32"/>
  <c r="O141" i="32"/>
  <c r="N141" i="32"/>
  <c r="K141" i="32"/>
  <c r="J141" i="32"/>
  <c r="H141" i="32"/>
  <c r="F141" i="32"/>
  <c r="E138" i="32"/>
  <c r="E137" i="32"/>
  <c r="N136" i="32"/>
  <c r="N134" i="32" s="1"/>
  <c r="K136" i="32"/>
  <c r="J136" i="32"/>
  <c r="H136" i="32"/>
  <c r="G136" i="32"/>
  <c r="F136" i="32"/>
  <c r="E135" i="32"/>
  <c r="K134" i="32"/>
  <c r="J134" i="32"/>
  <c r="H134" i="32"/>
  <c r="G134" i="32"/>
  <c r="F134" i="32"/>
  <c r="E133" i="32"/>
  <c r="N132" i="32"/>
  <c r="K132" i="32"/>
  <c r="J132" i="32"/>
  <c r="H132" i="32"/>
  <c r="G132" i="32"/>
  <c r="F132" i="32"/>
  <c r="E128" i="32"/>
  <c r="E127" i="32"/>
  <c r="E126" i="32"/>
  <c r="E125" i="32"/>
  <c r="O124" i="32"/>
  <c r="O123" i="32" s="1"/>
  <c r="N124" i="32"/>
  <c r="N123" i="32" s="1"/>
  <c r="K124" i="32"/>
  <c r="K123" i="32" s="1"/>
  <c r="J124" i="32"/>
  <c r="J123" i="32" s="1"/>
  <c r="H124" i="32"/>
  <c r="H123" i="32" s="1"/>
  <c r="G124" i="32"/>
  <c r="G123" i="32" s="1"/>
  <c r="F124" i="32"/>
  <c r="E122" i="32"/>
  <c r="O121" i="32"/>
  <c r="O120" i="32" s="1"/>
  <c r="N121" i="32"/>
  <c r="N120" i="32" s="1"/>
  <c r="K121" i="32"/>
  <c r="K120" i="32" s="1"/>
  <c r="J121" i="32"/>
  <c r="J120" i="32" s="1"/>
  <c r="H121" i="32"/>
  <c r="H120" i="32" s="1"/>
  <c r="G121" i="32"/>
  <c r="G120" i="32" s="1"/>
  <c r="F121" i="32"/>
  <c r="F119" i="32" s="1"/>
  <c r="E117" i="32"/>
  <c r="O116" i="32"/>
  <c r="K116" i="32"/>
  <c r="J116" i="32"/>
  <c r="H116" i="32"/>
  <c r="G116" i="32"/>
  <c r="F116" i="32"/>
  <c r="E115" i="32"/>
  <c r="E114" i="32"/>
  <c r="O113" i="32"/>
  <c r="K113" i="32"/>
  <c r="J113" i="32"/>
  <c r="I113" i="32"/>
  <c r="H113" i="32"/>
  <c r="G113" i="32"/>
  <c r="F113" i="32"/>
  <c r="E112" i="32"/>
  <c r="E111" i="32"/>
  <c r="O110" i="32"/>
  <c r="K110" i="32"/>
  <c r="J110" i="32"/>
  <c r="H110" i="32"/>
  <c r="G110" i="32"/>
  <c r="F110" i="32"/>
  <c r="E109" i="32"/>
  <c r="E108" i="32"/>
  <c r="O107" i="32"/>
  <c r="K107" i="32"/>
  <c r="J107" i="32"/>
  <c r="H107" i="32"/>
  <c r="G107" i="32"/>
  <c r="F107" i="32"/>
  <c r="E104" i="32"/>
  <c r="E103" i="32"/>
  <c r="O102" i="32"/>
  <c r="N102" i="32"/>
  <c r="K102" i="32"/>
  <c r="J102" i="32"/>
  <c r="H102" i="32"/>
  <c r="G102" i="32"/>
  <c r="F102" i="32"/>
  <c r="E101" i="32"/>
  <c r="E100" i="32"/>
  <c r="E98" i="32"/>
  <c r="O97" i="32"/>
  <c r="N97" i="32"/>
  <c r="K97" i="32"/>
  <c r="J97" i="32"/>
  <c r="J96" i="32" s="1"/>
  <c r="H97" i="32"/>
  <c r="H96" i="32" s="1"/>
  <c r="G97" i="32"/>
  <c r="F97" i="32"/>
  <c r="E95" i="32"/>
  <c r="O94" i="32"/>
  <c r="N94" i="32"/>
  <c r="K94" i="32"/>
  <c r="J94" i="32"/>
  <c r="H94" i="32"/>
  <c r="G94" i="32"/>
  <c r="F94" i="32"/>
  <c r="E93" i="32"/>
  <c r="E92" i="32"/>
  <c r="O91" i="32"/>
  <c r="N91" i="32"/>
  <c r="K91" i="32"/>
  <c r="J91" i="32"/>
  <c r="H91" i="32"/>
  <c r="G91" i="32"/>
  <c r="F91" i="32"/>
  <c r="E90" i="32"/>
  <c r="O89" i="32"/>
  <c r="N89" i="32"/>
  <c r="K89" i="32"/>
  <c r="J89" i="32"/>
  <c r="H89" i="32"/>
  <c r="G89" i="32"/>
  <c r="F89" i="32"/>
  <c r="E86" i="32"/>
  <c r="O85" i="32"/>
  <c r="N85" i="32"/>
  <c r="K85" i="32"/>
  <c r="J85" i="32"/>
  <c r="H85" i="32"/>
  <c r="G85" i="32"/>
  <c r="F85" i="32"/>
  <c r="O84" i="32"/>
  <c r="N84" i="32"/>
  <c r="K84" i="32"/>
  <c r="J84" i="32"/>
  <c r="H84" i="32"/>
  <c r="G84" i="32"/>
  <c r="F84" i="32"/>
  <c r="E83" i="32"/>
  <c r="O82" i="32"/>
  <c r="O81" i="32" s="1"/>
  <c r="N82" i="32"/>
  <c r="N81" i="32" s="1"/>
  <c r="K82" i="32"/>
  <c r="K81" i="32" s="1"/>
  <c r="J82" i="32"/>
  <c r="J81" i="32" s="1"/>
  <c r="E81" i="32" s="1"/>
  <c r="H82" i="32"/>
  <c r="H81" i="32" s="1"/>
  <c r="G82" i="32"/>
  <c r="G81" i="32" s="1"/>
  <c r="F82" i="32"/>
  <c r="E80" i="32"/>
  <c r="E79" i="32"/>
  <c r="O78" i="32"/>
  <c r="N78" i="32"/>
  <c r="K78" i="32"/>
  <c r="J78" i="32"/>
  <c r="J75" i="32" s="1"/>
  <c r="H78" i="32"/>
  <c r="G78" i="32"/>
  <c r="F78" i="32"/>
  <c r="O76" i="32"/>
  <c r="N76" i="32"/>
  <c r="K76" i="32"/>
  <c r="F73" i="32"/>
  <c r="E73" i="32" s="1"/>
  <c r="N72" i="32"/>
  <c r="K72" i="32"/>
  <c r="J72" i="32"/>
  <c r="H72" i="32"/>
  <c r="F71" i="32"/>
  <c r="E71" i="32" s="1"/>
  <c r="F70" i="32"/>
  <c r="E70" i="32" s="1"/>
  <c r="O68" i="32"/>
  <c r="N69" i="32"/>
  <c r="K69" i="32"/>
  <c r="K68" i="32" s="1"/>
  <c r="J69" i="32"/>
  <c r="J68" i="32" s="1"/>
  <c r="H69" i="32"/>
  <c r="G69" i="32"/>
  <c r="G68" i="32" s="1"/>
  <c r="E67" i="32"/>
  <c r="E66" i="32"/>
  <c r="E65" i="32"/>
  <c r="O64" i="32"/>
  <c r="O63" i="32" s="1"/>
  <c r="N64" i="32"/>
  <c r="N63" i="32" s="1"/>
  <c r="K64" i="32"/>
  <c r="K63" i="32" s="1"/>
  <c r="J64" i="32"/>
  <c r="J63" i="32" s="1"/>
  <c r="H64" i="32"/>
  <c r="G64" i="32"/>
  <c r="G63" i="32" s="1"/>
  <c r="F64" i="32"/>
  <c r="F63" i="32" s="1"/>
  <c r="E62" i="32"/>
  <c r="E61" i="32"/>
  <c r="E220" i="32" s="1"/>
  <c r="O60" i="32"/>
  <c r="O57" i="32" s="1"/>
  <c r="N60" i="32"/>
  <c r="N57" i="32" s="1"/>
  <c r="K60" i="32"/>
  <c r="K57" i="32" s="1"/>
  <c r="J60" i="32"/>
  <c r="J57" i="32" s="1"/>
  <c r="H60" i="32"/>
  <c r="H57" i="32" s="1"/>
  <c r="G60" i="32"/>
  <c r="F60" i="32"/>
  <c r="F57" i="32" s="1"/>
  <c r="E55" i="32"/>
  <c r="O54" i="32"/>
  <c r="N54" i="32"/>
  <c r="K54" i="32"/>
  <c r="J54" i="32"/>
  <c r="H54" i="32"/>
  <c r="G54" i="32"/>
  <c r="F54" i="32"/>
  <c r="E53" i="32"/>
  <c r="E52" i="32"/>
  <c r="E51" i="32"/>
  <c r="O50" i="32"/>
  <c r="N50" i="32"/>
  <c r="K50" i="32"/>
  <c r="J50" i="32"/>
  <c r="H50" i="32"/>
  <c r="G50" i="32"/>
  <c r="F50" i="32"/>
  <c r="E49" i="32"/>
  <c r="O48" i="32"/>
  <c r="N48" i="32"/>
  <c r="K48" i="32"/>
  <c r="J48" i="32"/>
  <c r="H48" i="32"/>
  <c r="G48" i="32"/>
  <c r="F48" i="32"/>
  <c r="E47" i="32"/>
  <c r="E46" i="32"/>
  <c r="O45" i="32"/>
  <c r="N45" i="32"/>
  <c r="K45" i="32"/>
  <c r="J45" i="32"/>
  <c r="H45" i="32"/>
  <c r="G45" i="32"/>
  <c r="F45" i="32"/>
  <c r="E42" i="32"/>
  <c r="O41" i="32"/>
  <c r="O40" i="32" s="1"/>
  <c r="N41" i="32"/>
  <c r="N40" i="32" s="1"/>
  <c r="K41" i="32"/>
  <c r="K40" i="32" s="1"/>
  <c r="J41" i="32"/>
  <c r="J40" i="32" s="1"/>
  <c r="H41" i="32"/>
  <c r="H40" i="32" s="1"/>
  <c r="G41" i="32"/>
  <c r="G40" i="32" s="1"/>
  <c r="F41" i="32"/>
  <c r="F40" i="32" s="1"/>
  <c r="E39" i="32"/>
  <c r="E38" i="32"/>
  <c r="O37" i="32"/>
  <c r="N37" i="32"/>
  <c r="K37" i="32"/>
  <c r="J37" i="32"/>
  <c r="G37" i="32"/>
  <c r="F37" i="32"/>
  <c r="E36" i="32"/>
  <c r="E35" i="32"/>
  <c r="E34" i="32"/>
  <c r="E33" i="32"/>
  <c r="E32" i="32"/>
  <c r="E31" i="32"/>
  <c r="E30" i="32"/>
  <c r="E29" i="32"/>
  <c r="O28" i="32"/>
  <c r="N28" i="32"/>
  <c r="K28" i="32"/>
  <c r="J28" i="32"/>
  <c r="H28" i="32"/>
  <c r="G28" i="32"/>
  <c r="F28" i="32"/>
  <c r="E27" i="32"/>
  <c r="E26" i="32"/>
  <c r="E25" i="32"/>
  <c r="E24" i="32"/>
  <c r="O23" i="32"/>
  <c r="N23" i="32"/>
  <c r="K23" i="32"/>
  <c r="J23" i="32"/>
  <c r="H23" i="32"/>
  <c r="G23" i="32"/>
  <c r="F23" i="32"/>
  <c r="E21" i="32"/>
  <c r="E20" i="32"/>
  <c r="O19" i="32"/>
  <c r="N19" i="32"/>
  <c r="K19" i="32"/>
  <c r="J19" i="32"/>
  <c r="G19" i="32"/>
  <c r="F19" i="32"/>
  <c r="E16" i="32"/>
  <c r="E15" i="32"/>
  <c r="O14" i="32"/>
  <c r="N14" i="32"/>
  <c r="K14" i="32"/>
  <c r="J14" i="32"/>
  <c r="H14" i="32"/>
  <c r="G14" i="32"/>
  <c r="G9" i="32" s="1"/>
  <c r="F14" i="32"/>
  <c r="F9" i="32" s="1"/>
  <c r="E13" i="32"/>
  <c r="E12" i="32"/>
  <c r="E207" i="32" s="1"/>
  <c r="E11" i="32"/>
  <c r="O10" i="32"/>
  <c r="N10" i="32"/>
  <c r="K10" i="32"/>
  <c r="J10" i="32"/>
  <c r="H10" i="32"/>
  <c r="E215" i="36" l="1"/>
  <c r="J140" i="32"/>
  <c r="J139" i="32" s="1"/>
  <c r="J106" i="32"/>
  <c r="J105" i="32" s="1"/>
  <c r="J131" i="32"/>
  <c r="J130" i="32" s="1"/>
  <c r="K96" i="32"/>
  <c r="M201" i="32"/>
  <c r="O226" i="32"/>
  <c r="O225" i="32" s="1"/>
  <c r="O252" i="32" s="1"/>
  <c r="O96" i="32"/>
  <c r="E193" i="36"/>
  <c r="E194" i="36"/>
  <c r="E197" i="32"/>
  <c r="I201" i="32"/>
  <c r="E76" i="32"/>
  <c r="G119" i="32"/>
  <c r="K140" i="32"/>
  <c r="K139" i="32" s="1"/>
  <c r="H239" i="32"/>
  <c r="J9" i="32"/>
  <c r="G75" i="32"/>
  <c r="G74" i="32" s="1"/>
  <c r="K88" i="32"/>
  <c r="K87" i="32" s="1"/>
  <c r="F88" i="32"/>
  <c r="F87" i="32" s="1"/>
  <c r="F120" i="32"/>
  <c r="E120" i="32" s="1"/>
  <c r="N119" i="32"/>
  <c r="O44" i="32"/>
  <c r="O43" i="32" s="1"/>
  <c r="K9" i="32"/>
  <c r="H9" i="32"/>
  <c r="O9" i="32"/>
  <c r="N18" i="32"/>
  <c r="N17" i="32" s="1"/>
  <c r="K119" i="32"/>
  <c r="H226" i="32"/>
  <c r="N226" i="32"/>
  <c r="N225" i="32" s="1"/>
  <c r="N252" i="32" s="1"/>
  <c r="G239" i="32"/>
  <c r="O119" i="32"/>
  <c r="N88" i="32"/>
  <c r="N87" i="32" s="1"/>
  <c r="E181" i="32"/>
  <c r="O75" i="32"/>
  <c r="O74" i="32" s="1"/>
  <c r="F106" i="32"/>
  <c r="F105" i="32" s="1"/>
  <c r="G106" i="32"/>
  <c r="G105" i="32" s="1"/>
  <c r="O18" i="32"/>
  <c r="O17" i="32" s="1"/>
  <c r="N44" i="32"/>
  <c r="N43" i="32" s="1"/>
  <c r="F75" i="32"/>
  <c r="H106" i="32"/>
  <c r="H105" i="32" s="1"/>
  <c r="O106" i="32"/>
  <c r="O105" i="32" s="1"/>
  <c r="H44" i="32"/>
  <c r="H43" i="32" s="1"/>
  <c r="E82" i="32"/>
  <c r="E210" i="32" s="1"/>
  <c r="K226" i="32"/>
  <c r="K225" i="32" s="1"/>
  <c r="K252" i="32" s="1"/>
  <c r="N9" i="32"/>
  <c r="F72" i="32"/>
  <c r="E72" i="32" s="1"/>
  <c r="N96" i="32"/>
  <c r="O140" i="32"/>
  <c r="O139" i="32" s="1"/>
  <c r="F140" i="32"/>
  <c r="F139" i="32" s="1"/>
  <c r="E64" i="32"/>
  <c r="J74" i="32"/>
  <c r="G18" i="32"/>
  <c r="G17" i="32" s="1"/>
  <c r="E60" i="32"/>
  <c r="E78" i="32"/>
  <c r="K75" i="32"/>
  <c r="K74" i="32" s="1"/>
  <c r="J88" i="32"/>
  <c r="J87" i="32" s="1"/>
  <c r="E124" i="32"/>
  <c r="E191" i="32"/>
  <c r="J226" i="32"/>
  <c r="J225" i="32" s="1"/>
  <c r="J252" i="32" s="1"/>
  <c r="G226" i="32"/>
  <c r="E234" i="32"/>
  <c r="E237" i="32"/>
  <c r="F81" i="32"/>
  <c r="E85" i="32"/>
  <c r="J18" i="32"/>
  <c r="J17" i="32" s="1"/>
  <c r="G57" i="32"/>
  <c r="H75" i="32"/>
  <c r="H74" i="32" s="1"/>
  <c r="N75" i="32"/>
  <c r="N74" i="32" s="1"/>
  <c r="H119" i="32"/>
  <c r="E227" i="32"/>
  <c r="N131" i="32"/>
  <c r="N130" i="32" s="1"/>
  <c r="E14" i="32"/>
  <c r="E45" i="32"/>
  <c r="K44" i="32"/>
  <c r="K43" i="32" s="1"/>
  <c r="H88" i="32"/>
  <c r="H87" i="32" s="1"/>
  <c r="O88" i="32"/>
  <c r="O87" i="32" s="1"/>
  <c r="E116" i="32"/>
  <c r="J119" i="32"/>
  <c r="E132" i="32"/>
  <c r="H140" i="32"/>
  <c r="H139" i="32" s="1"/>
  <c r="K18" i="32"/>
  <c r="K17" i="32" s="1"/>
  <c r="E54" i="32"/>
  <c r="E89" i="32"/>
  <c r="N140" i="32"/>
  <c r="N139" i="32" s="1"/>
  <c r="F226" i="32"/>
  <c r="F225" i="32" s="1"/>
  <c r="E240" i="32"/>
  <c r="K131" i="32"/>
  <c r="K130" i="32" s="1"/>
  <c r="E243" i="32"/>
  <c r="O130" i="32"/>
  <c r="H131" i="32"/>
  <c r="H130" i="32" s="1"/>
  <c r="E246" i="32"/>
  <c r="I252" i="32"/>
  <c r="N68" i="32"/>
  <c r="E193" i="32"/>
  <c r="E141" i="32"/>
  <c r="E121" i="32"/>
  <c r="E195" i="32"/>
  <c r="E113" i="32"/>
  <c r="E110" i="32"/>
  <c r="K106" i="32"/>
  <c r="E107" i="32"/>
  <c r="E102" i="32"/>
  <c r="E91" i="32"/>
  <c r="H63" i="32"/>
  <c r="E48" i="32"/>
  <c r="H18" i="32"/>
  <c r="H17" i="32" s="1"/>
  <c r="E19" i="32"/>
  <c r="E50" i="32"/>
  <c r="F44" i="32"/>
  <c r="F69" i="32"/>
  <c r="E69" i="32" s="1"/>
  <c r="H68" i="32"/>
  <c r="F68" i="32" s="1"/>
  <c r="F123" i="32"/>
  <c r="E123" i="32" s="1"/>
  <c r="E136" i="32"/>
  <c r="G131" i="32"/>
  <c r="G139" i="32"/>
  <c r="E151" i="32"/>
  <c r="E23" i="32"/>
  <c r="E28" i="32"/>
  <c r="F18" i="32"/>
  <c r="E37" i="32"/>
  <c r="E41" i="32"/>
  <c r="E216" i="32" s="1"/>
  <c r="E215" i="32" s="1"/>
  <c r="G44" i="32"/>
  <c r="G43" i="32" s="1"/>
  <c r="E84" i="32"/>
  <c r="G88" i="32"/>
  <c r="E94" i="32"/>
  <c r="E161" i="32"/>
  <c r="E40" i="32"/>
  <c r="J44" i="32"/>
  <c r="J43" i="32" s="1"/>
  <c r="E97" i="32"/>
  <c r="F96" i="32"/>
  <c r="E134" i="32"/>
  <c r="F131" i="32"/>
  <c r="H245" i="32"/>
  <c r="E250" i="32"/>
  <c r="J56" i="32" l="1"/>
  <c r="J8" i="32"/>
  <c r="K8" i="32"/>
  <c r="G8" i="32"/>
  <c r="O56" i="32"/>
  <c r="H8" i="32"/>
  <c r="N56" i="32"/>
  <c r="N8" i="32"/>
  <c r="O8" i="32"/>
  <c r="E63" i="32"/>
  <c r="H56" i="32"/>
  <c r="E57" i="32"/>
  <c r="H225" i="32"/>
  <c r="H252" i="32" s="1"/>
  <c r="G225" i="32"/>
  <c r="G252" i="32" s="1"/>
  <c r="E9" i="32"/>
  <c r="E226" i="32"/>
  <c r="E239" i="32"/>
  <c r="E96" i="32"/>
  <c r="E219" i="32"/>
  <c r="E218" i="32" s="1"/>
  <c r="E119" i="32"/>
  <c r="F8" i="35"/>
  <c r="E75" i="32"/>
  <c r="F74" i="32"/>
  <c r="E68" i="32"/>
  <c r="K105" i="32"/>
  <c r="K56" i="32" s="1"/>
  <c r="E245" i="32"/>
  <c r="E139" i="32"/>
  <c r="E140" i="32"/>
  <c r="E106" i="32"/>
  <c r="E44" i="32"/>
  <c r="F43" i="32"/>
  <c r="E18" i="32"/>
  <c r="F17" i="32"/>
  <c r="E131" i="32"/>
  <c r="F130" i="32"/>
  <c r="E130" i="32" s="1"/>
  <c r="E88" i="32"/>
  <c r="G87" i="32"/>
  <c r="G56" i="32" s="1"/>
  <c r="F252" i="32"/>
  <c r="J201" i="32" l="1"/>
  <c r="O201" i="32"/>
  <c r="G201" i="32"/>
  <c r="K201" i="32"/>
  <c r="N201" i="32"/>
  <c r="F56" i="32"/>
  <c r="H201" i="32"/>
  <c r="E43" i="32"/>
  <c r="F8" i="32"/>
  <c r="E225" i="32"/>
  <c r="E252" i="32" s="1"/>
  <c r="E74" i="32"/>
  <c r="E205" i="32"/>
  <c r="E105" i="32"/>
  <c r="E209" i="32"/>
  <c r="E204" i="32" s="1"/>
  <c r="E223" i="32" s="1"/>
  <c r="E87" i="32"/>
  <c r="E17" i="32"/>
  <c r="E202" i="32" l="1"/>
  <c r="F201" i="32"/>
  <c r="E8" i="32"/>
  <c r="F11" i="35"/>
  <c r="E56" i="32"/>
  <c r="F14" i="35" l="1"/>
  <c r="F24" i="35" s="1"/>
  <c r="E201" i="32"/>
</calcChain>
</file>

<file path=xl/sharedStrings.xml><?xml version="1.0" encoding="utf-8"?>
<sst xmlns="http://schemas.openxmlformats.org/spreadsheetml/2006/main" count="738" uniqueCount="216">
  <si>
    <t>63</t>
  </si>
  <si>
    <t>64</t>
  </si>
  <si>
    <t>66</t>
  </si>
  <si>
    <t xml:space="preserve">Ostali nespomenuti rashodi poslovanja </t>
  </si>
  <si>
    <t>NAZIV</t>
  </si>
  <si>
    <t>Plaće (bruto</t>
  </si>
  <si>
    <t xml:space="preserve">Ostali rashodi za zaposlene </t>
  </si>
  <si>
    <t xml:space="preserve">Doprinosi na plaće </t>
  </si>
  <si>
    <t xml:space="preserve">Naknade troškova zaposlenima </t>
  </si>
  <si>
    <t xml:space="preserve">Rashodi za materijal i energiju </t>
  </si>
  <si>
    <t xml:space="preserve">Rashodi za usluge </t>
  </si>
  <si>
    <t xml:space="preserve">Ostali financijski rashodi </t>
  </si>
  <si>
    <t xml:space="preserve">Prihodi od prodaje proizvoda i robe te pruženih usluga </t>
  </si>
  <si>
    <t xml:space="preserve">Postrojenja i oprema </t>
  </si>
  <si>
    <t xml:space="preserve">Knjige, umjetnička djela i ostale izložbene vrijednosti </t>
  </si>
  <si>
    <t xml:space="preserve">PRIHODI POSLOVANJA </t>
  </si>
  <si>
    <t>671</t>
  </si>
  <si>
    <t>67</t>
  </si>
  <si>
    <t>Prihodi od financijske imovine kamate</t>
  </si>
  <si>
    <t>PRIHODI OD PRODAJE NEFINANCIJSKE IMOVINE</t>
  </si>
  <si>
    <t>721</t>
  </si>
  <si>
    <t>Prihodi od prodaje stanova (st.prava)</t>
  </si>
  <si>
    <t>AKTIVNOSTI: OBRAZOVANJE ODRASLIH</t>
  </si>
  <si>
    <t>AKTIVNOSTI: PROJEKTI EU</t>
  </si>
  <si>
    <t>ŠIFRA</t>
  </si>
  <si>
    <t>RAČUN</t>
  </si>
  <si>
    <t>Rashodi za zaposlene</t>
  </si>
  <si>
    <t>Materijalni rashodi</t>
  </si>
  <si>
    <t>Financijski rashodi</t>
  </si>
  <si>
    <t>Rashodi za nabavu proizvedene dugotrajne imovine</t>
  </si>
  <si>
    <t>RASHODI ZA NABAVU NEFINANCIJSKE IMOVINE</t>
  </si>
  <si>
    <t>0004</t>
  </si>
  <si>
    <t xml:space="preserve">TURISTIČKO UGOSTITELJSKA ŠKOLA ANTONA ŠTIFANIĆA POREČ    </t>
  </si>
  <si>
    <t>Prvomajska 6, Poreč</t>
  </si>
  <si>
    <t>661</t>
  </si>
  <si>
    <t>633</t>
  </si>
  <si>
    <t>634</t>
  </si>
  <si>
    <t>Pomoći od ostalih subjekata unutar proračuna</t>
  </si>
  <si>
    <t>Prihodi od imovine</t>
  </si>
  <si>
    <t>Prihodi od prodaje proizvoda i robe te pruženih usluga</t>
  </si>
  <si>
    <t>Pomoći od subjekata unutar općeg proračuna</t>
  </si>
  <si>
    <t>632</t>
  </si>
  <si>
    <t>GASTRO</t>
  </si>
  <si>
    <t>AEHT</t>
  </si>
  <si>
    <t>MEĐUNAR SURADNJA</t>
  </si>
  <si>
    <t>EKO DAN</t>
  </si>
  <si>
    <t>ŠSK</t>
  </si>
  <si>
    <t>PRIHODI IZ PRORAČUNA - ISTARSKA ŽUPANIJA</t>
  </si>
  <si>
    <t xml:space="preserve">VLASTITI PRIHODI </t>
  </si>
  <si>
    <t>IZVORI FINANCIRANJA</t>
  </si>
  <si>
    <t xml:space="preserve">Službena putovanja </t>
  </si>
  <si>
    <t>Prijevoz na posao</t>
  </si>
  <si>
    <t>Stručno usavršavanje</t>
  </si>
  <si>
    <t>Uredski materijal i ostali materijalni rashodi</t>
  </si>
  <si>
    <t>Energija</t>
  </si>
  <si>
    <t>Materijal i dijelovi za tek. i investic. održavanje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</si>
  <si>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</si>
  <si>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</si>
  <si>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</si>
  <si>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</si>
  <si>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</si>
  <si>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Labroratorijske usluge</t>
  </si>
  <si>
    <t>Intelektualne i osobne usluge</t>
  </si>
  <si>
    <t>Računalne usluge</t>
  </si>
  <si>
    <t>Ostale usluge</t>
  </si>
  <si>
    <t>Premije osiguranja</t>
  </si>
  <si>
    <t>Članarine</t>
  </si>
  <si>
    <t>Rashodi protokola (vijenci, cvijeće i sl.)</t>
  </si>
  <si>
    <t>6323</t>
  </si>
  <si>
    <t>Pomoći EU</t>
  </si>
  <si>
    <t>6615</t>
  </si>
  <si>
    <t xml:space="preserve">Prihodi iz proračuna za financiranje redovne djelatnosti </t>
  </si>
  <si>
    <t>67112</t>
  </si>
  <si>
    <t>Prihodi redovna djelatnost IŽ</t>
  </si>
  <si>
    <t>67121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</si>
  <si>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</si>
  <si>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</si>
  <si>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</si>
  <si>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</si>
  <si>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</si>
  <si>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</si>
  <si>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</si>
  <si>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PRIMICI OD FINANCIJSKE IMOVINE I ZADUŽIVANJA</t>
  </si>
  <si>
    <t>IZDACI ZA FINANCIJSKU IMOVINU I OTPLATE ZAJMOVA</t>
  </si>
  <si>
    <t>NETO FINANCIRANJE</t>
  </si>
  <si>
    <t>VIŠAK / MANJAK + NETO FINANCIRANJE</t>
  </si>
  <si>
    <t>2201</t>
  </si>
  <si>
    <t>A220101</t>
  </si>
  <si>
    <t>2301</t>
  </si>
  <si>
    <t>A230108</t>
  </si>
  <si>
    <t>AKTIVNOSTI: UČENJE STR.JEZIKA - TALIJANSKI JEZIK</t>
  </si>
  <si>
    <t>UKUPNO PO IZVORIMA</t>
  </si>
  <si>
    <t xml:space="preserve">Pomoći od međunar. organizacija te institucija i tijela EU </t>
  </si>
  <si>
    <t>RASHODI POSLOVANJA 3+4</t>
  </si>
  <si>
    <t xml:space="preserve"> UKUPNI PRIHODI POSLOVANJA 6+7</t>
  </si>
  <si>
    <t xml:space="preserve">RASHODI POSLOVANJA </t>
  </si>
  <si>
    <t>___________________________</t>
  </si>
  <si>
    <t xml:space="preserve">Predsjednik Školskog odbora </t>
  </si>
  <si>
    <t>SL put natjecanja</t>
  </si>
  <si>
    <t>Inv.održavanje</t>
  </si>
  <si>
    <t>4razina</t>
  </si>
  <si>
    <t>DON + PREVENTIVNI PROGRAMI</t>
  </si>
  <si>
    <t>305/306</t>
  </si>
  <si>
    <t>663</t>
  </si>
  <si>
    <t>A220102</t>
  </si>
  <si>
    <t>A230102</t>
  </si>
  <si>
    <t>A230139</t>
  </si>
  <si>
    <t>AKTIVNOSTI: MATURALNA ZABAVA</t>
  </si>
  <si>
    <t xml:space="preserve">Materijalni rashodi SŠ po stvarnom trošku </t>
  </si>
  <si>
    <t>A230104</t>
  </si>
  <si>
    <t>Prihodi od pruženih usluga -PROO</t>
  </si>
  <si>
    <t>Materijalni rashodi SŠ po kriterijima - minimalni standard</t>
  </si>
  <si>
    <t>Prihodi od pruženih usluga -POSREDNIŠTVO</t>
  </si>
  <si>
    <t xml:space="preserve">Prihodi iz nadležnog proračuna </t>
  </si>
  <si>
    <t>Prihodi iz nadležnog proračuna  IŽ za nefinanc imovinu</t>
  </si>
  <si>
    <t>636</t>
  </si>
  <si>
    <t>Pomoći iz proračuna koji im nije nadležan</t>
  </si>
  <si>
    <t>63612</t>
  </si>
  <si>
    <t>638</t>
  </si>
  <si>
    <t>Pomoći iz dr.pror.prijenos sredstava EU   -    IŽ</t>
  </si>
  <si>
    <t>Klasa:</t>
  </si>
  <si>
    <t>Urbroj:</t>
  </si>
  <si>
    <t>A230115</t>
  </si>
  <si>
    <t>Plaće za redovan rad</t>
  </si>
  <si>
    <t>A230165</t>
  </si>
  <si>
    <t>A230169</t>
  </si>
  <si>
    <t>A230168</t>
  </si>
  <si>
    <t>Trosak osiguranja</t>
  </si>
  <si>
    <t xml:space="preserve">Ostali  rashodi </t>
  </si>
  <si>
    <t>O21</t>
  </si>
  <si>
    <t>AKTIVNOSTI: POMOĆNICI U NASTAVI * 2205</t>
  </si>
  <si>
    <t>AKTIVNOST: ŽUPANIJSKA NATJECANJA *2301</t>
  </si>
  <si>
    <t>MINISTARSTVO TURIZMA</t>
  </si>
  <si>
    <t>A</t>
  </si>
  <si>
    <t>B</t>
  </si>
  <si>
    <t>C</t>
  </si>
  <si>
    <t>OSTALO ŠKOLA RAZNO</t>
  </si>
  <si>
    <t>D</t>
  </si>
  <si>
    <t>E</t>
  </si>
  <si>
    <t>G</t>
  </si>
  <si>
    <t>H</t>
  </si>
  <si>
    <t>I</t>
  </si>
  <si>
    <t>J</t>
  </si>
  <si>
    <t xml:space="preserve"> </t>
  </si>
  <si>
    <t>PRIHODI IZ PRORAČUNA - GRAD POREČ i DR.GRADOVI</t>
  </si>
  <si>
    <t>Donacije od pravnih i fizičkih osoba</t>
  </si>
  <si>
    <t>6631</t>
  </si>
  <si>
    <t>Tekuće donacije</t>
  </si>
  <si>
    <t>Pomoći iz proračuna - OSTALO M.TZ</t>
  </si>
  <si>
    <r>
      <t xml:space="preserve">PROGRAM: </t>
    </r>
    <r>
      <rPr>
        <b/>
        <sz val="12"/>
        <color theme="1"/>
        <rFont val="Calibri"/>
        <family val="2"/>
        <charset val="238"/>
        <scheme val="minor"/>
      </rPr>
      <t>KAPITALNI PROJEKTI - ULAGANJE I ODRŽAVANJE ZGRADE ŠKOLE</t>
    </r>
  </si>
  <si>
    <t>Bankarske usluge i platni promet</t>
  </si>
  <si>
    <t>Radna odjeća</t>
  </si>
  <si>
    <t>A230184</t>
  </si>
  <si>
    <t>AKTIVNOSTI: ZAVIČAJNA NASTAVA</t>
  </si>
  <si>
    <t>A230147</t>
  </si>
  <si>
    <t>AKTIVNOSTI: VOLONTARIJAT</t>
  </si>
  <si>
    <t>OSTALE INSTITUCIJE ZA SŠ</t>
  </si>
  <si>
    <t>AKTIVNOSTI: UČENIČKI SERVIS - POSREDNIŠTVO</t>
  </si>
  <si>
    <t xml:space="preserve">MINISTARSTVO ZNAN. I OBRAZOVANJA  </t>
  </si>
  <si>
    <t>STRUKOVNA NATJECANJA</t>
  </si>
  <si>
    <t>AKTIVNOSTI: OSTALI PROGRAMI I PROJEKTI</t>
  </si>
  <si>
    <r>
      <t>PROGRAM :</t>
    </r>
    <r>
      <rPr>
        <b/>
        <sz val="14"/>
        <color theme="1"/>
        <rFont val="Calibri"/>
        <family val="2"/>
        <charset val="238"/>
        <scheme val="minor"/>
      </rPr>
      <t xml:space="preserve"> OBRAZOVANJE IZNAD ZAKONSKOG STANDARDA  </t>
    </r>
  </si>
  <si>
    <t>6381</t>
  </si>
  <si>
    <t>A230101</t>
  </si>
  <si>
    <t xml:space="preserve">AKTIVNOST: MATERIJALNI TROŠKOVI IZNAD STAN. - DRUGI VLASTITI IZVORI </t>
  </si>
  <si>
    <t>Ostali st.objekti</t>
  </si>
  <si>
    <t>Ministarstvo turizma za proračunske korisnike</t>
  </si>
  <si>
    <t>Nenamjenski prihodi i primici</t>
  </si>
  <si>
    <t>63613</t>
  </si>
  <si>
    <t>Prihodi iz proračuna - GRAD</t>
  </si>
  <si>
    <t>Prihodi  IŽ ZAVIČAJNA NASTAVA</t>
  </si>
  <si>
    <t>671125</t>
  </si>
  <si>
    <t>Financijski plan usvojen na sjednici Školskog odbora:</t>
  </si>
  <si>
    <t>Tekuće pomoći prijenos EU  -  PROJEKTI</t>
  </si>
  <si>
    <t>Tekuće pomoći prijenos EU   -  VOLONTERIJAT+ASISTENTI</t>
  </si>
  <si>
    <t>KAPITALNA IZ PRORAČUNA - ISTARSKA ŽUPANIJA</t>
  </si>
  <si>
    <t>A240202</t>
  </si>
  <si>
    <t>AKTIVNOSTI: Investicijsko odrzavanje SŠ</t>
  </si>
  <si>
    <t>K240601</t>
  </si>
  <si>
    <t>AKTIVNOSTI: Školski namještaj i oprema</t>
  </si>
  <si>
    <t xml:space="preserve">Prihodi iz proračuna za finan. redovne djelat. </t>
  </si>
  <si>
    <t>Ostale naknade troškova zaposlenima</t>
  </si>
  <si>
    <t>323</t>
  </si>
  <si>
    <t>329</t>
  </si>
  <si>
    <t>K240602</t>
  </si>
  <si>
    <t>AKTIVNOSTI: Opremanje biblioteke</t>
  </si>
  <si>
    <t>Knjige</t>
  </si>
  <si>
    <t xml:space="preserve">DONACIJE ZA SREDNJE ŠKOLE </t>
  </si>
  <si>
    <t>PRIHODI OD PRODAJE IMOVINE ZA SŠ</t>
  </si>
  <si>
    <t>Projekcije    PLAN 2022</t>
  </si>
  <si>
    <t>A220104</t>
  </si>
  <si>
    <t>AKTIVNOSTI: Plaće i drugi rashodi za zaposlene u SŠ</t>
  </si>
  <si>
    <r>
      <t>PROGRAM:</t>
    </r>
    <r>
      <rPr>
        <b/>
        <sz val="14"/>
        <color theme="1"/>
        <rFont val="Calibri"/>
        <family val="2"/>
        <charset val="238"/>
        <scheme val="minor"/>
      </rPr>
      <t xml:space="preserve"> redovna djelatnost SŠ -  minimalni standard</t>
    </r>
  </si>
  <si>
    <t>IZVORI PRIHODA</t>
  </si>
  <si>
    <t>Prijedlog plana 
za 2020. (2019)</t>
  </si>
  <si>
    <t>Tekuće pomoći prijenos EU -  ASISTENTI</t>
  </si>
  <si>
    <t>3razina</t>
  </si>
  <si>
    <t>MINISTARSTVO TURIZMA ZA PRORAČUNSKE KORISNIKE</t>
  </si>
  <si>
    <t>NENAMJENSKI PRIHODI I PRIMICI</t>
  </si>
  <si>
    <t>Projekcija plana
za 2021.</t>
  </si>
  <si>
    <t>Projekcija plana 
za 2022.</t>
  </si>
  <si>
    <t>Financijski plan usvojen na sjednici Školskog odbora</t>
  </si>
  <si>
    <r>
      <t>PROGRAM:</t>
    </r>
    <r>
      <rPr>
        <b/>
        <sz val="14"/>
        <color theme="1"/>
        <rFont val="Calibri"/>
        <family val="2"/>
        <charset val="238"/>
        <scheme val="minor"/>
      </rPr>
      <t xml:space="preserve"> REDOVNA DJELATNOST SŠ -  MINIMALNI STANDARD</t>
    </r>
  </si>
  <si>
    <t>Prijedlog plana 
za 2020.</t>
  </si>
  <si>
    <r>
      <t>RAZLIKA - VIŠAK /</t>
    </r>
    <r>
      <rPr>
        <sz val="12"/>
        <rFont val="Arial"/>
        <family val="2"/>
        <charset val="238"/>
      </rPr>
      <t xml:space="preserve"> MANJAK</t>
    </r>
  </si>
  <si>
    <r>
      <t>VIŠAK/</t>
    </r>
    <r>
      <rPr>
        <sz val="12"/>
        <color indexed="8"/>
        <rFont val="Arial"/>
        <family val="2"/>
        <charset val="238"/>
      </rPr>
      <t>MANJAK</t>
    </r>
    <r>
      <rPr>
        <b/>
        <sz val="12"/>
        <color indexed="8"/>
        <rFont val="Arial"/>
        <family val="2"/>
        <charset val="238"/>
      </rPr>
      <t xml:space="preserve"> IZ PRETHODNE GODINE</t>
    </r>
  </si>
  <si>
    <t>402-03/19-01/32</t>
  </si>
  <si>
    <t>Troškovi osobama izvan radnog odnosa</t>
  </si>
  <si>
    <t>2167-01-20-3</t>
  </si>
  <si>
    <t>Financijski plan usvojen na sjednici Školskog odbora: 18.12.2020.</t>
  </si>
  <si>
    <t>Plaće (bruto)</t>
  </si>
  <si>
    <t>AKTIVNOSTI: ASISTENTI MOZAIK</t>
  </si>
  <si>
    <r>
      <t>PRIJEDLOG</t>
    </r>
    <r>
      <rPr>
        <b/>
        <sz val="12"/>
        <color theme="6" tint="-0.249977111117893"/>
        <rFont val="Arial"/>
        <family val="2"/>
        <charset val="238"/>
      </rPr>
      <t xml:space="preserve">   FINANCIJSKOG PLANA</t>
    </r>
    <r>
      <rPr>
        <b/>
        <sz val="12"/>
        <color indexed="8"/>
        <rFont val="Arial"/>
        <family val="2"/>
        <charset val="238"/>
      </rPr>
      <t xml:space="preserve"> TURISTIČKO UGOSTITELJSKE ŠKOLE  ANTONA ŠTIFANIĆA POREČ   ZA 2021. I PROJEKCIJA PLANA ZA  2022. I 2023. GODINU</t>
    </r>
  </si>
  <si>
    <t>FINANCIJSKI  PLAN 2021  PROJEKCIJE 2022-2023</t>
  </si>
  <si>
    <t>PLAN2021</t>
  </si>
  <si>
    <t>Projekcije    PLAN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</si>
</sst>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4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i/>
      <sz val="12"/>
      <color theme="0" tint="-0.34998626667073579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b/>
      <sz val="12"/>
      <color theme="6" tint="-0.49998474074526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6" tint="-0.249977111117893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6C79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1">
    <xf numFmtId="0" fontId="0" fillId="0" borderId="0"/>
    <xf numFmtId="0" fontId="1" fillId="0" borderId="0"/>
    <xf numFmtId="0" fontId="1" fillId="0" borderId="0"/>
    <xf numFmtId="0" fontId="12" fillId="0" borderId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1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25" borderId="0" applyNumberFormat="0" applyBorder="0" applyAlignment="0" applyProtection="0"/>
    <xf numFmtId="0" fontId="23" fillId="34" borderId="0" applyNumberFormat="0" applyBorder="0" applyAlignment="0" applyProtection="0"/>
    <xf numFmtId="0" fontId="25" fillId="25" borderId="0" applyNumberFormat="0" applyBorder="0" applyAlignment="0" applyProtection="0"/>
    <xf numFmtId="0" fontId="26" fillId="35" borderId="6" applyNumberFormat="0" applyAlignment="0" applyProtection="0"/>
    <xf numFmtId="0" fontId="27" fillId="26" borderId="7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4" fillId="34" borderId="6" applyNumberFormat="0" applyAlignment="0" applyProtection="0"/>
    <xf numFmtId="0" fontId="35" fillId="0" borderId="11" applyNumberFormat="0" applyFill="0" applyAlignment="0" applyProtection="0"/>
    <xf numFmtId="0" fontId="36" fillId="34" borderId="0" applyNumberFormat="0" applyBorder="0" applyAlignment="0" applyProtection="0"/>
    <xf numFmtId="0" fontId="7" fillId="33" borderId="12" applyNumberFormat="0" applyFont="0" applyAlignment="0" applyProtection="0"/>
    <xf numFmtId="0" fontId="7" fillId="0" borderId="0"/>
    <xf numFmtId="0" fontId="7" fillId="0" borderId="0"/>
    <xf numFmtId="0" fontId="37" fillId="35" borderId="13" applyNumberFormat="0" applyAlignment="0" applyProtection="0"/>
    <xf numFmtId="4" fontId="38" fillId="40" borderId="14" applyNumberFormat="0" applyProtection="0">
      <alignment vertical="center"/>
    </xf>
    <xf numFmtId="4" fontId="39" fillId="40" borderId="14" applyNumberFormat="0" applyProtection="0">
      <alignment vertical="center"/>
    </xf>
    <xf numFmtId="4" fontId="38" fillId="40" borderId="14" applyNumberFormat="0" applyProtection="0">
      <alignment horizontal="left" vertical="center" indent="1"/>
    </xf>
    <xf numFmtId="0" fontId="38" fillId="40" borderId="14" applyNumberFormat="0" applyProtection="0">
      <alignment horizontal="left" vertical="top" indent="1"/>
    </xf>
    <xf numFmtId="4" fontId="38" fillId="9" borderId="0" applyNumberFormat="0" applyProtection="0">
      <alignment horizontal="left" vertical="center" indent="1"/>
    </xf>
    <xf numFmtId="4" fontId="21" fillId="14" borderId="14" applyNumberFormat="0" applyProtection="0">
      <alignment horizontal="right" vertical="center"/>
    </xf>
    <xf numFmtId="4" fontId="21" fillId="10" borderId="14" applyNumberFormat="0" applyProtection="0">
      <alignment horizontal="right" vertical="center"/>
    </xf>
    <xf numFmtId="4" fontId="21" fillId="41" borderId="14" applyNumberFormat="0" applyProtection="0">
      <alignment horizontal="right" vertical="center"/>
    </xf>
    <xf numFmtId="4" fontId="21" fillId="42" borderId="14" applyNumberFormat="0" applyProtection="0">
      <alignment horizontal="right" vertical="center"/>
    </xf>
    <xf numFmtId="4" fontId="21" fillId="43" borderId="14" applyNumberFormat="0" applyProtection="0">
      <alignment horizontal="right" vertical="center"/>
    </xf>
    <xf numFmtId="4" fontId="21" fillId="44" borderId="14" applyNumberFormat="0" applyProtection="0">
      <alignment horizontal="right" vertical="center"/>
    </xf>
    <xf numFmtId="4" fontId="21" fillId="16" borderId="14" applyNumberFormat="0" applyProtection="0">
      <alignment horizontal="right" vertical="center"/>
    </xf>
    <xf numFmtId="4" fontId="21" fillId="45" borderId="14" applyNumberFormat="0" applyProtection="0">
      <alignment horizontal="right" vertical="center"/>
    </xf>
    <xf numFmtId="4" fontId="21" fillId="46" borderId="14" applyNumberFormat="0" applyProtection="0">
      <alignment horizontal="right" vertical="center"/>
    </xf>
    <xf numFmtId="4" fontId="38" fillId="47" borderId="15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17" fillId="15" borderId="0" applyNumberFormat="0" applyProtection="0">
      <alignment horizontal="left" vertical="center" indent="1"/>
    </xf>
    <xf numFmtId="4" fontId="21" fillId="9" borderId="14" applyNumberFormat="0" applyProtection="0">
      <alignment horizontal="right" vertical="center"/>
    </xf>
    <xf numFmtId="4" fontId="14" fillId="48" borderId="0" applyNumberFormat="0" applyProtection="0">
      <alignment horizontal="left" vertical="center" indent="1"/>
    </xf>
    <xf numFmtId="4" fontId="14" fillId="9" borderId="0" applyNumberFormat="0" applyProtection="0">
      <alignment horizontal="left" vertical="center" indent="1"/>
    </xf>
    <xf numFmtId="0" fontId="7" fillId="15" borderId="14" applyNumberFormat="0" applyProtection="0">
      <alignment horizontal="left" vertical="center" indent="1"/>
    </xf>
    <xf numFmtId="0" fontId="7" fillId="15" borderId="14" applyNumberFormat="0" applyProtection="0">
      <alignment horizontal="left" vertical="top" indent="1"/>
    </xf>
    <xf numFmtId="0" fontId="7" fillId="9" borderId="14" applyNumberFormat="0" applyProtection="0">
      <alignment horizontal="left" vertical="center" indent="1"/>
    </xf>
    <xf numFmtId="0" fontId="7" fillId="9" borderId="14" applyNumberFormat="0" applyProtection="0">
      <alignment horizontal="left" vertical="top" indent="1"/>
    </xf>
    <xf numFmtId="0" fontId="7" fillId="13" borderId="14" applyNumberFormat="0" applyProtection="0">
      <alignment horizontal="left" vertical="center" indent="1"/>
    </xf>
    <xf numFmtId="0" fontId="7" fillId="13" borderId="14" applyNumberFormat="0" applyProtection="0">
      <alignment horizontal="left" vertical="top" indent="1"/>
    </xf>
    <xf numFmtId="0" fontId="7" fillId="48" borderId="14" applyNumberFormat="0" applyProtection="0">
      <alignment horizontal="left" vertical="center" indent="1"/>
    </xf>
    <xf numFmtId="0" fontId="7" fillId="48" borderId="14" applyNumberFormat="0" applyProtection="0">
      <alignment horizontal="left" vertical="top" indent="1"/>
    </xf>
    <xf numFmtId="0" fontId="7" fillId="12" borderId="1" applyNumberFormat="0">
      <protection locked="0"/>
    </xf>
    <xf numFmtId="4" fontId="21" fillId="11" borderId="14" applyNumberFormat="0" applyProtection="0">
      <alignment vertical="center"/>
    </xf>
    <xf numFmtId="4" fontId="40" fillId="11" borderId="14" applyNumberFormat="0" applyProtection="0">
      <alignment vertical="center"/>
    </xf>
    <xf numFmtId="4" fontId="21" fillId="11" borderId="14" applyNumberFormat="0" applyProtection="0">
      <alignment horizontal="left" vertical="center" indent="1"/>
    </xf>
    <xf numFmtId="0" fontId="21" fillId="11" borderId="14" applyNumberFormat="0" applyProtection="0">
      <alignment horizontal="left" vertical="top" indent="1"/>
    </xf>
    <xf numFmtId="4" fontId="21" fillId="48" borderId="14" applyNumberFormat="0" applyProtection="0">
      <alignment horizontal="right" vertical="center"/>
    </xf>
    <xf numFmtId="4" fontId="40" fillId="48" borderId="14" applyNumberFormat="0" applyProtection="0">
      <alignment horizontal="right" vertical="center"/>
    </xf>
    <xf numFmtId="4" fontId="21" fillId="9" borderId="14" applyNumberFormat="0" applyProtection="0">
      <alignment horizontal="left" vertical="center" indent="1"/>
    </xf>
    <xf numFmtId="0" fontId="21" fillId="9" borderId="14" applyNumberFormat="0" applyProtection="0">
      <alignment horizontal="left" vertical="top" indent="1"/>
    </xf>
    <xf numFmtId="4" fontId="41" fillId="49" borderId="0" applyNumberFormat="0" applyProtection="0">
      <alignment horizontal="left" vertical="center" indent="1"/>
    </xf>
    <xf numFmtId="4" fontId="42" fillId="48" borderId="14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4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0" fontId="46" fillId="0" borderId="0"/>
    <xf numFmtId="0" fontId="1" fillId="0" borderId="0"/>
  </cellStyleXfs>
  <cellXfs count="316">
    <xf numFmtId="0" fontId="0" fillId="0" borderId="0" xfId="0"/>
    <xf numFmtId="0" fontId="0" fillId="0" borderId="0" xfId="0" applyBorder="1"/>
    <xf numFmtId="3" fontId="0" fillId="4" borderId="1" xfId="0" applyNumberFormat="1" applyFill="1" applyBorder="1"/>
    <xf numFmtId="49" fontId="2" fillId="4" borderId="1" xfId="1" applyNumberFormat="1" applyFont="1" applyFill="1" applyBorder="1" applyAlignment="1" applyProtection="1">
      <alignment horizontal="left" vertical="center" wrapText="1"/>
      <protection hidden="1"/>
    </xf>
    <xf numFmtId="49" fontId="2" fillId="4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4" borderId="1" xfId="0" applyNumberFormat="1" applyFont="1" applyFill="1" applyBorder="1" applyAlignment="1" applyProtection="1">
      <alignment horizontal="left" vertical="center" wrapText="1" shrinkToFit="1"/>
      <protection hidden="1"/>
    </xf>
    <xf numFmtId="49" fontId="2" fillId="4" borderId="0" xfId="1" applyNumberFormat="1" applyFont="1" applyFill="1" applyBorder="1" applyAlignment="1" applyProtection="1">
      <alignment horizontal="left" vertical="center" wrapText="1"/>
      <protection hidden="1"/>
    </xf>
    <xf numFmtId="49" fontId="2" fillId="4" borderId="0" xfId="0" applyNumberFormat="1" applyFont="1" applyFill="1" applyBorder="1" applyAlignment="1" applyProtection="1">
      <alignment horizontal="left" vertical="center" wrapText="1"/>
      <protection hidden="1"/>
    </xf>
    <xf numFmtId="3" fontId="0" fillId="4" borderId="0" xfId="0" applyNumberFormat="1" applyFill="1" applyBorder="1"/>
    <xf numFmtId="0" fontId="0" fillId="4" borderId="1" xfId="0" applyFill="1" applyBorder="1"/>
    <xf numFmtId="0" fontId="0" fillId="4" borderId="0" xfId="0" applyFill="1"/>
    <xf numFmtId="3" fontId="0" fillId="4" borderId="1" xfId="0" applyNumberFormat="1" applyFont="1" applyFill="1" applyBorder="1"/>
    <xf numFmtId="49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0" fillId="0" borderId="0" xfId="0" applyNumberFormat="1"/>
    <xf numFmtId="0" fontId="0" fillId="0" borderId="0" xfId="0" applyAlignment="1">
      <alignment horizontal="right"/>
    </xf>
    <xf numFmtId="0" fontId="0" fillId="4" borderId="1" xfId="0" applyFill="1" applyBorder="1" applyAlignment="1">
      <alignment horizontal="left"/>
    </xf>
    <xf numFmtId="0" fontId="0" fillId="0" borderId="0" xfId="0" applyAlignment="1">
      <alignment horizontal="center" vertical="center"/>
    </xf>
    <xf numFmtId="3" fontId="6" fillId="4" borderId="1" xfId="0" applyNumberFormat="1" applyFont="1" applyFill="1" applyBorder="1"/>
    <xf numFmtId="3" fontId="0" fillId="0" borderId="0" xfId="0" applyNumberFormat="1" applyBorder="1"/>
    <xf numFmtId="0" fontId="0" fillId="4" borderId="0" xfId="0" applyFill="1" applyAlignment="1">
      <alignment vertical="center"/>
    </xf>
    <xf numFmtId="0" fontId="15" fillId="0" borderId="0" xfId="3" applyNumberFormat="1" applyFont="1" applyFill="1" applyBorder="1" applyAlignment="1" applyProtection="1"/>
    <xf numFmtId="0" fontId="18" fillId="0" borderId="1" xfId="3" applyNumberFormat="1" applyFont="1" applyFill="1" applyBorder="1" applyAlignment="1" applyProtection="1">
      <alignment horizontal="center" wrapText="1"/>
    </xf>
    <xf numFmtId="0" fontId="18" fillId="0" borderId="1" xfId="3" applyNumberFormat="1" applyFont="1" applyFill="1" applyBorder="1" applyAlignment="1" applyProtection="1">
      <alignment horizontal="center" vertical="center" wrapText="1"/>
    </xf>
    <xf numFmtId="3" fontId="17" fillId="0" borderId="1" xfId="3" applyNumberFormat="1" applyFont="1" applyBorder="1" applyAlignment="1">
      <alignment horizontal="right"/>
    </xf>
    <xf numFmtId="3" fontId="17" fillId="0" borderId="1" xfId="3" applyNumberFormat="1" applyFont="1" applyFill="1" applyBorder="1" applyAlignment="1" applyProtection="1">
      <alignment horizontal="right" wrapText="1"/>
    </xf>
    <xf numFmtId="0" fontId="16" fillId="0" borderId="1" xfId="3" applyNumberFormat="1" applyFont="1" applyFill="1" applyBorder="1" applyAlignment="1" applyProtection="1"/>
    <xf numFmtId="49" fontId="2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2" borderId="1" xfId="0" applyNumberFormat="1" applyFont="1" applyFill="1" applyBorder="1" applyAlignment="1" applyProtection="1">
      <alignment horizontal="left" vertical="center" wrapText="1" shrinkToFit="1"/>
      <protection hidden="1"/>
    </xf>
    <xf numFmtId="49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3" fontId="18" fillId="0" borderId="1" xfId="3" applyNumberFormat="1" applyFont="1" applyFill="1" applyBorder="1" applyAlignment="1" applyProtection="1">
      <alignment horizontal="center" wrapText="1"/>
    </xf>
    <xf numFmtId="3" fontId="18" fillId="0" borderId="1" xfId="3" applyNumberFormat="1" applyFont="1" applyBorder="1" applyAlignment="1">
      <alignment horizontal="center"/>
    </xf>
    <xf numFmtId="3" fontId="0" fillId="4" borderId="4" xfId="0" applyNumberFormat="1" applyFont="1" applyFill="1" applyBorder="1" applyAlignment="1">
      <alignment horizontal="right"/>
    </xf>
    <xf numFmtId="3" fontId="0" fillId="4" borderId="4" xfId="0" applyNumberFormat="1" applyFont="1" applyFill="1" applyBorder="1"/>
    <xf numFmtId="3" fontId="47" fillId="4" borderId="1" xfId="0" applyNumberFormat="1" applyFont="1" applyFill="1" applyBorder="1"/>
    <xf numFmtId="0" fontId="8" fillId="4" borderId="1" xfId="0" applyFont="1" applyFill="1" applyBorder="1" applyAlignment="1">
      <alignment horizontal="center" vertical="center"/>
    </xf>
    <xf numFmtId="3" fontId="19" fillId="4" borderId="2" xfId="2" applyNumberFormat="1" applyFont="1" applyFill="1" applyBorder="1" applyAlignment="1">
      <alignment horizontal="center" vertical="center" wrapText="1"/>
    </xf>
    <xf numFmtId="3" fontId="11" fillId="6" borderId="1" xfId="2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/>
    <xf numFmtId="0" fontId="5" fillId="4" borderId="1" xfId="0" applyFont="1" applyFill="1" applyBorder="1"/>
    <xf numFmtId="3" fontId="5" fillId="4" borderId="3" xfId="0" applyNumberFormat="1" applyFont="1" applyFill="1" applyBorder="1"/>
    <xf numFmtId="0" fontId="8" fillId="4" borderId="1" xfId="0" applyFont="1" applyFill="1" applyBorder="1" applyAlignment="1">
      <alignment horizontal="right"/>
    </xf>
    <xf numFmtId="3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3" fontId="5" fillId="7" borderId="1" xfId="0" applyNumberFormat="1" applyFont="1" applyFill="1" applyBorder="1"/>
    <xf numFmtId="3" fontId="49" fillId="4" borderId="1" xfId="0" applyNumberFormat="1" applyFont="1" applyFill="1" applyBorder="1" applyAlignment="1">
      <alignment horizontal="center"/>
    </xf>
    <xf numFmtId="3" fontId="50" fillId="4" borderId="1" xfId="0" applyNumberFormat="1" applyFont="1" applyFill="1" applyBorder="1" applyAlignment="1">
      <alignment horizontal="center"/>
    </xf>
    <xf numFmtId="3" fontId="48" fillId="4" borderId="1" xfId="0" applyNumberFormat="1" applyFont="1" applyFill="1" applyBorder="1" applyAlignment="1">
      <alignment horizontal="right"/>
    </xf>
    <xf numFmtId="3" fontId="8" fillId="4" borderId="1" xfId="0" applyNumberFormat="1" applyFont="1" applyFill="1" applyBorder="1"/>
    <xf numFmtId="0" fontId="20" fillId="0" borderId="1" xfId="0" applyFont="1" applyBorder="1" applyAlignment="1">
      <alignment horizontal="right"/>
    </xf>
    <xf numFmtId="3" fontId="11" fillId="4" borderId="1" xfId="0" applyNumberFormat="1" applyFont="1" applyFill="1" applyBorder="1" applyAlignment="1">
      <alignment horizontal="right"/>
    </xf>
    <xf numFmtId="0" fontId="15" fillId="0" borderId="1" xfId="0" applyNumberFormat="1" applyFont="1" applyFill="1" applyBorder="1" applyAlignment="1" applyProtection="1"/>
    <xf numFmtId="49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3" fontId="48" fillId="3" borderId="1" xfId="0" applyNumberFormat="1" applyFont="1" applyFill="1" applyBorder="1" applyAlignment="1">
      <alignment vertical="center"/>
    </xf>
    <xf numFmtId="49" fontId="11" fillId="7" borderId="1" xfId="0" applyNumberFormat="1" applyFont="1" applyFill="1" applyBorder="1" applyAlignment="1"/>
    <xf numFmtId="3" fontId="48" fillId="7" borderId="1" xfId="0" applyNumberFormat="1" applyFont="1" applyFill="1" applyBorder="1" applyAlignment="1">
      <alignment vertical="center"/>
    </xf>
    <xf numFmtId="3" fontId="5" fillId="7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vertical="center"/>
    </xf>
    <xf numFmtId="3" fontId="49" fillId="4" borderId="1" xfId="0" applyNumberFormat="1" applyFont="1" applyFill="1" applyBorder="1" applyAlignment="1">
      <alignment horizontal="center" vertical="center"/>
    </xf>
    <xf numFmtId="3" fontId="48" fillId="4" borderId="1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3" fontId="5" fillId="7" borderId="1" xfId="0" applyNumberFormat="1" applyFont="1" applyFill="1" applyBorder="1" applyAlignment="1">
      <alignment horizontal="right"/>
    </xf>
    <xf numFmtId="3" fontId="8" fillId="7" borderId="1" xfId="0" applyNumberFormat="1" applyFont="1" applyFill="1" applyBorder="1"/>
    <xf numFmtId="0" fontId="50" fillId="4" borderId="1" xfId="0" applyFont="1" applyFill="1" applyBorder="1"/>
    <xf numFmtId="3" fontId="50" fillId="4" borderId="1" xfId="0" applyNumberFormat="1" applyFont="1" applyFill="1" applyBorder="1"/>
    <xf numFmtId="49" fontId="20" fillId="4" borderId="1" xfId="0" applyNumberFormat="1" applyFont="1" applyFill="1" applyBorder="1" applyAlignment="1" applyProtection="1">
      <alignment wrapText="1"/>
      <protection hidden="1"/>
    </xf>
    <xf numFmtId="0" fontId="5" fillId="7" borderId="1" xfId="0" applyFont="1" applyFill="1" applyBorder="1"/>
    <xf numFmtId="3" fontId="51" fillId="4" borderId="1" xfId="0" applyNumberFormat="1" applyFont="1" applyFill="1" applyBorder="1"/>
    <xf numFmtId="3" fontId="49" fillId="4" borderId="4" xfId="0" applyNumberFormat="1" applyFont="1" applyFill="1" applyBorder="1" applyAlignment="1">
      <alignment horizontal="center"/>
    </xf>
    <xf numFmtId="0" fontId="5" fillId="51" borderId="1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  <xf numFmtId="3" fontId="50" fillId="50" borderId="1" xfId="0" applyNumberFormat="1" applyFont="1" applyFill="1" applyBorder="1"/>
    <xf numFmtId="3" fontId="5" fillId="50" borderId="1" xfId="0" applyNumberFormat="1" applyFont="1" applyFill="1" applyBorder="1"/>
    <xf numFmtId="3" fontId="5" fillId="4" borderId="0" xfId="0" applyNumberFormat="1" applyFont="1" applyFill="1" applyBorder="1"/>
    <xf numFmtId="3" fontId="8" fillId="8" borderId="1" xfId="0" applyNumberFormat="1" applyFont="1" applyFill="1" applyBorder="1" applyAlignment="1">
      <alignment horizontal="center"/>
    </xf>
    <xf numFmtId="3" fontId="5" fillId="8" borderId="1" xfId="0" applyNumberFormat="1" applyFont="1" applyFill="1" applyBorder="1"/>
    <xf numFmtId="3" fontId="8" fillId="4" borderId="19" xfId="0" applyNumberFormat="1" applyFont="1" applyFill="1" applyBorder="1"/>
    <xf numFmtId="0" fontId="8" fillId="4" borderId="1" xfId="0" applyFont="1" applyFill="1" applyBorder="1"/>
    <xf numFmtId="49" fontId="5" fillId="5" borderId="1" xfId="0" applyNumberFormat="1" applyFont="1" applyFill="1" applyBorder="1" applyAlignment="1">
      <alignment vertical="center"/>
    </xf>
    <xf numFmtId="3" fontId="48" fillId="5" borderId="1" xfId="0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3" fontId="48" fillId="8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4" borderId="0" xfId="0" applyNumberFormat="1" applyFont="1" applyFill="1"/>
    <xf numFmtId="0" fontId="53" fillId="4" borderId="1" xfId="0" applyFont="1" applyFill="1" applyBorder="1"/>
    <xf numFmtId="3" fontId="0" fillId="4" borderId="4" xfId="0" applyNumberFormat="1" applyFill="1" applyBorder="1"/>
    <xf numFmtId="0" fontId="0" fillId="4" borderId="1" xfId="0" applyFont="1" applyFill="1" applyBorder="1"/>
    <xf numFmtId="3" fontId="0" fillId="2" borderId="1" xfId="0" applyNumberFormat="1" applyFont="1" applyFill="1" applyBorder="1" applyAlignment="1">
      <alignment horizontal="center"/>
    </xf>
    <xf numFmtId="0" fontId="0" fillId="0" borderId="0" xfId="0" applyFont="1"/>
    <xf numFmtId="49" fontId="54" fillId="3" borderId="1" xfId="0" applyNumberFormat="1" applyFont="1" applyFill="1" applyBorder="1" applyAlignment="1" applyProtection="1">
      <alignment horizontal="left" vertical="center" wrapText="1"/>
      <protection hidden="1"/>
    </xf>
    <xf numFmtId="3" fontId="0" fillId="3" borderId="1" xfId="0" applyNumberFormat="1" applyFont="1" applyFill="1" applyBorder="1"/>
    <xf numFmtId="0" fontId="0" fillId="0" borderId="1" xfId="0" applyFont="1" applyBorder="1"/>
    <xf numFmtId="0" fontId="55" fillId="0" borderId="0" xfId="0" applyFont="1"/>
    <xf numFmtId="0" fontId="56" fillId="4" borderId="1" xfId="0" applyFont="1" applyFill="1" applyBorder="1"/>
    <xf numFmtId="3" fontId="56" fillId="4" borderId="1" xfId="0" applyNumberFormat="1" applyFont="1" applyFill="1" applyBorder="1"/>
    <xf numFmtId="3" fontId="56" fillId="4" borderId="4" xfId="0" applyNumberFormat="1" applyFont="1" applyFill="1" applyBorder="1" applyAlignment="1">
      <alignment horizontal="right"/>
    </xf>
    <xf numFmtId="0" fontId="56" fillId="0" borderId="0" xfId="0" applyFont="1"/>
    <xf numFmtId="0" fontId="55" fillId="3" borderId="1" xfId="0" applyFont="1" applyFill="1" applyBorder="1"/>
    <xf numFmtId="3" fontId="56" fillId="4" borderId="1" xfId="0" applyNumberFormat="1" applyFont="1" applyFill="1" applyBorder="1" applyAlignment="1">
      <alignment horizontal="right"/>
    </xf>
    <xf numFmtId="3" fontId="59" fillId="2" borderId="4" xfId="0" applyNumberFormat="1" applyFont="1" applyFill="1" applyBorder="1" applyAlignment="1">
      <alignment horizontal="center"/>
    </xf>
    <xf numFmtId="3" fontId="58" fillId="4" borderId="4" xfId="0" applyNumberFormat="1" applyFont="1" applyFill="1" applyBorder="1" applyAlignment="1">
      <alignment horizontal="right"/>
    </xf>
    <xf numFmtId="0" fontId="56" fillId="0" borderId="0" xfId="0" applyFont="1" applyAlignment="1">
      <alignment vertical="center"/>
    </xf>
    <xf numFmtId="49" fontId="10" fillId="2" borderId="1" xfId="1" applyNumberFormat="1" applyFont="1" applyFill="1" applyBorder="1" applyAlignment="1" applyProtection="1">
      <alignment horizontal="right" vertical="center" wrapText="1"/>
      <protection hidden="1"/>
    </xf>
    <xf numFmtId="49" fontId="9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9" fillId="4" borderId="1" xfId="1" applyNumberFormat="1" applyFont="1" applyFill="1" applyBorder="1" applyAlignment="1" applyProtection="1">
      <alignment horizontal="left" vertical="center" wrapText="1"/>
      <protection hidden="1"/>
    </xf>
    <xf numFmtId="3" fontId="60" fillId="4" borderId="1" xfId="0" applyNumberFormat="1" applyFont="1" applyFill="1" applyBorder="1"/>
    <xf numFmtId="3" fontId="60" fillId="4" borderId="18" xfId="0" applyNumberFormat="1" applyFont="1" applyFill="1" applyBorder="1"/>
    <xf numFmtId="0" fontId="57" fillId="0" borderId="0" xfId="0" applyFont="1"/>
    <xf numFmtId="49" fontId="9" fillId="4" borderId="1" xfId="0" applyNumberFormat="1" applyFont="1" applyFill="1" applyBorder="1" applyAlignment="1" applyProtection="1">
      <alignment horizontal="left" vertical="center" wrapText="1"/>
      <protection hidden="1"/>
    </xf>
    <xf numFmtId="3" fontId="8" fillId="4" borderId="1" xfId="0" applyNumberFormat="1" applyFont="1" applyFill="1" applyBorder="1" applyAlignment="1">
      <alignment horizontal="center"/>
    </xf>
    <xf numFmtId="3" fontId="19" fillId="4" borderId="20" xfId="2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/>
    <xf numFmtId="3" fontId="5" fillId="4" borderId="4" xfId="0" applyNumberFormat="1" applyFont="1" applyFill="1" applyBorder="1" applyAlignment="1">
      <alignment horizontal="center"/>
    </xf>
    <xf numFmtId="3" fontId="48" fillId="3" borderId="4" xfId="0" applyNumberFormat="1" applyFont="1" applyFill="1" applyBorder="1" applyAlignment="1">
      <alignment vertical="center"/>
    </xf>
    <xf numFmtId="3" fontId="5" fillId="7" borderId="4" xfId="0" applyNumberFormat="1" applyFont="1" applyFill="1" applyBorder="1" applyAlignment="1">
      <alignment horizontal="center"/>
    </xf>
    <xf numFmtId="3" fontId="49" fillId="4" borderId="4" xfId="0" applyNumberFormat="1" applyFont="1" applyFill="1" applyBorder="1" applyAlignment="1">
      <alignment horizontal="center" vertical="center"/>
    </xf>
    <xf numFmtId="3" fontId="48" fillId="4" borderId="4" xfId="0" applyNumberFormat="1" applyFont="1" applyFill="1" applyBorder="1" applyAlignment="1">
      <alignment vertical="center"/>
    </xf>
    <xf numFmtId="3" fontId="8" fillId="7" borderId="4" xfId="0" applyNumberFormat="1" applyFont="1" applyFill="1" applyBorder="1"/>
    <xf numFmtId="3" fontId="50" fillId="4" borderId="4" xfId="0" applyNumberFormat="1" applyFont="1" applyFill="1" applyBorder="1" applyAlignment="1">
      <alignment horizontal="center"/>
    </xf>
    <xf numFmtId="3" fontId="5" fillId="4" borderId="5" xfId="0" applyNumberFormat="1" applyFont="1" applyFill="1" applyBorder="1"/>
    <xf numFmtId="3" fontId="5" fillId="4" borderId="5" xfId="0" applyNumberFormat="1" applyFont="1" applyFill="1" applyBorder="1" applyAlignment="1">
      <alignment horizontal="center"/>
    </xf>
    <xf numFmtId="3" fontId="5" fillId="8" borderId="4" xfId="0" applyNumberFormat="1" applyFont="1" applyFill="1" applyBorder="1"/>
    <xf numFmtId="3" fontId="8" fillId="4" borderId="4" xfId="0" applyNumberFormat="1" applyFont="1" applyFill="1" applyBorder="1"/>
    <xf numFmtId="3" fontId="48" fillId="5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3" fontId="50" fillId="4" borderId="5" xfId="0" applyNumberFormat="1" applyFont="1" applyFill="1" applyBorder="1" applyAlignment="1">
      <alignment horizontal="center"/>
    </xf>
    <xf numFmtId="3" fontId="60" fillId="4" borderId="4" xfId="0" applyNumberFormat="1" applyFont="1" applyFill="1" applyBorder="1"/>
    <xf numFmtId="0" fontId="11" fillId="6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right"/>
    </xf>
    <xf numFmtId="3" fontId="56" fillId="2" borderId="1" xfId="0" applyNumberFormat="1" applyFont="1" applyFill="1" applyBorder="1" applyAlignment="1">
      <alignment horizontal="center"/>
    </xf>
    <xf numFmtId="0" fontId="61" fillId="0" borderId="0" xfId="3" applyNumberFormat="1" applyFont="1" applyFill="1" applyBorder="1" applyAlignment="1" applyProtection="1">
      <alignment vertical="center" wrapText="1"/>
    </xf>
    <xf numFmtId="0" fontId="61" fillId="0" borderId="0" xfId="3" applyNumberFormat="1" applyFont="1" applyFill="1" applyBorder="1" applyAlignment="1" applyProtection="1"/>
    <xf numFmtId="0" fontId="64" fillId="0" borderId="0" xfId="3" applyNumberFormat="1" applyFont="1" applyFill="1" applyBorder="1" applyAlignment="1" applyProtection="1">
      <alignment vertical="center" wrapText="1"/>
    </xf>
    <xf numFmtId="0" fontId="11" fillId="0" borderId="1" xfId="0" applyFont="1" applyBorder="1" applyAlignment="1">
      <alignment horizontal="right"/>
    </xf>
    <xf numFmtId="0" fontId="0" fillId="0" borderId="0" xfId="0" applyAlignment="1">
      <alignment vertical="top"/>
    </xf>
    <xf numFmtId="3" fontId="56" fillId="2" borderId="4" xfId="0" applyNumberFormat="1" applyFont="1" applyFill="1" applyBorder="1" applyAlignment="1">
      <alignment horizontal="center"/>
    </xf>
    <xf numFmtId="0" fontId="17" fillId="0" borderId="0" xfId="110" applyNumberFormat="1" applyFont="1" applyFill="1" applyBorder="1" applyAlignment="1" applyProtection="1">
      <alignment vertical="center" wrapText="1"/>
    </xf>
    <xf numFmtId="0" fontId="0" fillId="0" borderId="21" xfId="0" applyBorder="1"/>
    <xf numFmtId="0" fontId="19" fillId="4" borderId="1" xfId="2" applyFont="1" applyFill="1" applyBorder="1" applyAlignment="1">
      <alignment horizontal="center" vertical="center" wrapText="1"/>
    </xf>
    <xf numFmtId="3" fontId="19" fillId="4" borderId="1" xfId="2" applyNumberFormat="1" applyFont="1" applyFill="1" applyBorder="1" applyAlignment="1">
      <alignment horizontal="center" vertical="center" wrapText="1"/>
    </xf>
    <xf numFmtId="3" fontId="19" fillId="4" borderId="0" xfId="2" applyNumberFormat="1" applyFont="1" applyFill="1" applyBorder="1" applyAlignment="1">
      <alignment horizontal="center" vertical="center" wrapText="1"/>
    </xf>
    <xf numFmtId="3" fontId="67" fillId="4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left"/>
    </xf>
    <xf numFmtId="3" fontId="8" fillId="7" borderId="1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69" fillId="0" borderId="0" xfId="0" applyFont="1" applyAlignment="1">
      <alignment vertical="center"/>
    </xf>
    <xf numFmtId="49" fontId="45" fillId="4" borderId="1" xfId="0" applyNumberFormat="1" applyFont="1" applyFill="1" applyBorder="1" applyAlignment="1">
      <alignment vertical="center"/>
    </xf>
    <xf numFmtId="3" fontId="68" fillId="4" borderId="1" xfId="0" applyNumberFormat="1" applyFont="1" applyFill="1" applyBorder="1" applyAlignment="1">
      <alignment vertical="center"/>
    </xf>
    <xf numFmtId="3" fontId="68" fillId="4" borderId="4" xfId="0" applyNumberFormat="1" applyFont="1" applyFill="1" applyBorder="1" applyAlignment="1">
      <alignment vertical="center"/>
    </xf>
    <xf numFmtId="0" fontId="69" fillId="4" borderId="0" xfId="0" applyFont="1" applyFill="1" applyAlignment="1">
      <alignment vertical="center"/>
    </xf>
    <xf numFmtId="0" fontId="5" fillId="8" borderId="1" xfId="0" applyFont="1" applyFill="1" applyBorder="1" applyAlignment="1">
      <alignment horizontal="left"/>
    </xf>
    <xf numFmtId="0" fontId="53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/>
    </xf>
    <xf numFmtId="0" fontId="11" fillId="8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49" fontId="0" fillId="52" borderId="1" xfId="0" applyNumberFormat="1" applyFont="1" applyFill="1" applyBorder="1" applyAlignment="1">
      <alignment horizontal="center" vertical="center" wrapText="1"/>
    </xf>
    <xf numFmtId="3" fontId="59" fillId="2" borderId="1" xfId="0" applyNumberFormat="1" applyFont="1" applyFill="1" applyBorder="1"/>
    <xf numFmtId="49" fontId="3" fillId="4" borderId="1" xfId="1" applyNumberFormat="1" applyFont="1" applyFill="1" applyBorder="1" applyAlignment="1" applyProtection="1">
      <alignment horizontal="left" vertical="center" wrapText="1"/>
      <protection hidden="1"/>
    </xf>
    <xf numFmtId="49" fontId="10" fillId="4" borderId="1" xfId="1" applyNumberFormat="1" applyFont="1" applyFill="1" applyBorder="1" applyAlignment="1" applyProtection="1">
      <alignment horizontal="left" vertical="center" wrapText="1"/>
      <protection hidden="1"/>
    </xf>
    <xf numFmtId="3" fontId="58" fillId="4" borderId="1" xfId="0" applyNumberFormat="1" applyFont="1" applyFill="1" applyBorder="1" applyAlignment="1">
      <alignment horizontal="right"/>
    </xf>
    <xf numFmtId="0" fontId="58" fillId="4" borderId="1" xfId="0" applyFont="1" applyFill="1" applyBorder="1" applyAlignment="1"/>
    <xf numFmtId="3" fontId="58" fillId="4" borderId="1" xfId="0" applyNumberFormat="1" applyFont="1" applyFill="1" applyBorder="1" applyAlignment="1"/>
    <xf numFmtId="0" fontId="59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58" fillId="4" borderId="1" xfId="0" applyFont="1" applyFill="1" applyBorder="1"/>
    <xf numFmtId="3" fontId="58" fillId="4" borderId="1" xfId="0" applyNumberFormat="1" applyFont="1" applyFill="1" applyBorder="1"/>
    <xf numFmtId="0" fontId="6" fillId="0" borderId="1" xfId="0" applyFont="1" applyBorder="1" applyAlignment="1">
      <alignment horizontal="right"/>
    </xf>
    <xf numFmtId="3" fontId="56" fillId="4" borderId="1" xfId="0" applyNumberFormat="1" applyFont="1" applyFill="1" applyBorder="1" applyAlignment="1"/>
    <xf numFmtId="0" fontId="45" fillId="0" borderId="1" xfId="0" applyFont="1" applyBorder="1" applyAlignment="1"/>
    <xf numFmtId="49" fontId="0" fillId="6" borderId="1" xfId="0" applyNumberFormat="1" applyFont="1" applyFill="1" applyBorder="1" applyAlignment="1">
      <alignment horizontal="center" wrapText="1"/>
    </xf>
    <xf numFmtId="0" fontId="8" fillId="53" borderId="1" xfId="0" applyFont="1" applyFill="1" applyBorder="1" applyAlignment="1">
      <alignment horizontal="left"/>
    </xf>
    <xf numFmtId="49" fontId="11" fillId="3" borderId="1" xfId="0" applyNumberFormat="1" applyFont="1" applyFill="1" applyBorder="1" applyAlignment="1"/>
    <xf numFmtId="0" fontId="5" fillId="7" borderId="1" xfId="0" applyFont="1" applyFill="1" applyBorder="1" applyAlignment="1">
      <alignment horizontal="right" vertical="center"/>
    </xf>
    <xf numFmtId="0" fontId="5" fillId="7" borderId="1" xfId="0" applyFont="1" applyFill="1" applyBorder="1" applyAlignment="1">
      <alignment vertical="center"/>
    </xf>
    <xf numFmtId="0" fontId="69" fillId="4" borderId="1" xfId="0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center"/>
    </xf>
    <xf numFmtId="49" fontId="52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8" fillId="7" borderId="1" xfId="0" applyNumberFormat="1" applyFont="1" applyFill="1" applyBorder="1" applyAlignment="1">
      <alignment horizontal="right"/>
    </xf>
    <xf numFmtId="0" fontId="8" fillId="8" borderId="1" xfId="0" applyFont="1" applyFill="1" applyBorder="1" applyAlignment="1">
      <alignment horizontal="center"/>
    </xf>
    <xf numFmtId="3" fontId="47" fillId="4" borderId="4" xfId="0" applyNumberFormat="1" applyFont="1" applyFill="1" applyBorder="1"/>
    <xf numFmtId="0" fontId="0" fillId="3" borderId="1" xfId="0" applyFont="1" applyFill="1" applyBorder="1"/>
    <xf numFmtId="49" fontId="10" fillId="3" borderId="1" xfId="1" applyNumberFormat="1" applyFont="1" applyFill="1" applyBorder="1" applyAlignment="1" applyProtection="1">
      <alignment horizontal="center" vertical="center" wrapText="1"/>
      <protection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hidden="1"/>
    </xf>
    <xf numFmtId="3" fontId="4" fillId="3" borderId="1" xfId="0" applyNumberFormat="1" applyFont="1" applyFill="1" applyBorder="1" applyAlignment="1">
      <alignment horizontal="center"/>
    </xf>
    <xf numFmtId="3" fontId="59" fillId="2" borderId="1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right"/>
    </xf>
    <xf numFmtId="49" fontId="54" fillId="3" borderId="1" xfId="1" applyNumberFormat="1" applyFont="1" applyFill="1" applyBorder="1" applyAlignment="1" applyProtection="1">
      <alignment horizontal="center" vertical="center" wrapText="1"/>
      <protection hidden="1"/>
    </xf>
    <xf numFmtId="3" fontId="5" fillId="3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9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9" fontId="11" fillId="4" borderId="1" xfId="0" applyNumberFormat="1" applyFont="1" applyFill="1" applyBorder="1" applyAlignment="1"/>
    <xf numFmtId="0" fontId="5" fillId="4" borderId="1" xfId="0" applyFont="1" applyFill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/>
    <xf numFmtId="0" fontId="0" fillId="0" borderId="0" xfId="0" applyAlignment="1">
      <alignment horizontal="left"/>
    </xf>
    <xf numFmtId="3" fontId="17" fillId="3" borderId="1" xfId="3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left"/>
    </xf>
    <xf numFmtId="49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 applyBorder="1" applyAlignment="1">
      <alignment horizontal="center"/>
    </xf>
    <xf numFmtId="3" fontId="71" fillId="54" borderId="1" xfId="2" applyNumberFormat="1" applyFont="1" applyFill="1" applyBorder="1" applyAlignment="1">
      <alignment horizontal="center" vertical="center" wrapText="1"/>
    </xf>
    <xf numFmtId="0" fontId="5" fillId="50" borderId="1" xfId="0" applyFont="1" applyFill="1" applyBorder="1" applyAlignment="1">
      <alignment horizontal="center" vertical="center" wrapText="1"/>
    </xf>
    <xf numFmtId="0" fontId="11" fillId="50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right"/>
    </xf>
    <xf numFmtId="0" fontId="5" fillId="56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45" fillId="55" borderId="1" xfId="0" applyFont="1" applyFill="1" applyBorder="1" applyAlignment="1">
      <alignment horizontal="right"/>
    </xf>
    <xf numFmtId="0" fontId="45" fillId="4" borderId="1" xfId="0" applyFont="1" applyFill="1" applyBorder="1" applyAlignment="1">
      <alignment horizontal="right"/>
    </xf>
    <xf numFmtId="49" fontId="45" fillId="55" borderId="1" xfId="0" applyNumberFormat="1" applyFont="1" applyFill="1" applyBorder="1" applyAlignment="1">
      <alignment vertical="center"/>
    </xf>
    <xf numFmtId="0" fontId="69" fillId="55" borderId="1" xfId="0" applyFont="1" applyFill="1" applyBorder="1" applyAlignment="1">
      <alignment vertical="center"/>
    </xf>
    <xf numFmtId="0" fontId="69" fillId="55" borderId="1" xfId="0" applyFont="1" applyFill="1" applyBorder="1" applyAlignment="1">
      <alignment horizontal="right" vertical="center"/>
    </xf>
    <xf numFmtId="3" fontId="68" fillId="55" borderId="1" xfId="0" applyNumberFormat="1" applyFont="1" applyFill="1" applyBorder="1" applyAlignment="1">
      <alignment vertical="center"/>
    </xf>
    <xf numFmtId="3" fontId="68" fillId="55" borderId="1" xfId="0" applyNumberFormat="1" applyFont="1" applyFill="1" applyBorder="1" applyAlignment="1">
      <alignment horizontal="right" vertical="center"/>
    </xf>
    <xf numFmtId="3" fontId="45" fillId="55" borderId="1" xfId="0" applyNumberFormat="1" applyFont="1" applyFill="1" applyBorder="1" applyAlignment="1">
      <alignment horizontal="right"/>
    </xf>
    <xf numFmtId="3" fontId="45" fillId="55" borderId="1" xfId="0" applyNumberFormat="1" applyFont="1" applyFill="1" applyBorder="1" applyAlignment="1">
      <alignment horizontal="center"/>
    </xf>
    <xf numFmtId="3" fontId="68" fillId="55" borderId="1" xfId="0" applyNumberFormat="1" applyFont="1" applyFill="1" applyBorder="1" applyAlignment="1">
      <alignment horizontal="right"/>
    </xf>
    <xf numFmtId="3" fontId="45" fillId="55" borderId="1" xfId="0" applyNumberFormat="1" applyFont="1" applyFill="1" applyBorder="1"/>
    <xf numFmtId="0" fontId="45" fillId="55" borderId="1" xfId="0" applyFont="1" applyFill="1" applyBorder="1"/>
    <xf numFmtId="0" fontId="45" fillId="4" borderId="0" xfId="0" applyFont="1" applyFill="1"/>
    <xf numFmtId="0" fontId="8" fillId="55" borderId="1" xfId="0" applyFont="1" applyFill="1" applyBorder="1" applyAlignment="1">
      <alignment horizontal="right"/>
    </xf>
    <xf numFmtId="0" fontId="45" fillId="0" borderId="0" xfId="0" applyFont="1" applyAlignment="1">
      <alignment vertical="top"/>
    </xf>
    <xf numFmtId="0" fontId="45" fillId="0" borderId="0" xfId="0" applyFont="1"/>
    <xf numFmtId="3" fontId="3" fillId="4" borderId="1" xfId="2" applyNumberFormat="1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horizontal="center"/>
    </xf>
    <xf numFmtId="3" fontId="8" fillId="3" borderId="4" xfId="0" applyNumberFormat="1" applyFont="1" applyFill="1" applyBorder="1"/>
    <xf numFmtId="3" fontId="8" fillId="3" borderId="1" xfId="0" applyNumberFormat="1" applyFont="1" applyFill="1" applyBorder="1"/>
    <xf numFmtId="3" fontId="8" fillId="3" borderId="17" xfId="0" applyNumberFormat="1" applyFont="1" applyFill="1" applyBorder="1"/>
    <xf numFmtId="3" fontId="58" fillId="4" borderId="4" xfId="0" applyNumberFormat="1" applyFont="1" applyFill="1" applyBorder="1"/>
    <xf numFmtId="3" fontId="58" fillId="0" borderId="4" xfId="0" applyNumberFormat="1" applyFont="1" applyBorder="1" applyAlignment="1">
      <alignment horizontal="center"/>
    </xf>
    <xf numFmtId="3" fontId="0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45" fillId="0" borderId="0" xfId="0" applyFont="1" applyAlignment="1"/>
    <xf numFmtId="3" fontId="0" fillId="0" borderId="0" xfId="0" applyNumberFormat="1" applyBorder="1" applyAlignment="1"/>
    <xf numFmtId="3" fontId="0" fillId="3" borderId="4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65" fillId="4" borderId="0" xfId="0" applyFont="1" applyFill="1" applyBorder="1" applyAlignment="1">
      <alignment horizontal="center" vertical="center"/>
    </xf>
    <xf numFmtId="3" fontId="47" fillId="4" borderId="0" xfId="0" applyNumberFormat="1" applyFont="1" applyFill="1" applyBorder="1"/>
    <xf numFmtId="3" fontId="73" fillId="6" borderId="1" xfId="2" applyNumberFormat="1" applyFont="1" applyFill="1" applyBorder="1" applyAlignment="1">
      <alignment horizontal="center" vertical="center" wrapText="1"/>
    </xf>
    <xf numFmtId="49" fontId="72" fillId="6" borderId="1" xfId="0" applyNumberFormat="1" applyFont="1" applyFill="1" applyBorder="1" applyAlignment="1">
      <alignment horizontal="center" wrapText="1"/>
    </xf>
    <xf numFmtId="0" fontId="72" fillId="6" borderId="1" xfId="0" applyFont="1" applyFill="1" applyBorder="1" applyAlignment="1">
      <alignment horizontal="center" vertical="center" wrapText="1"/>
    </xf>
    <xf numFmtId="0" fontId="73" fillId="6" borderId="1" xfId="0" applyFont="1" applyFill="1" applyBorder="1" applyAlignment="1">
      <alignment horizontal="center" vertical="center" wrapText="1"/>
    </xf>
    <xf numFmtId="49" fontId="72" fillId="5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1" xfId="0" applyBorder="1" applyAlignment="1"/>
    <xf numFmtId="0" fontId="0" fillId="0" borderId="0" xfId="0" applyAlignment="1">
      <alignment horizontal="left"/>
    </xf>
    <xf numFmtId="49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14" fontId="0" fillId="0" borderId="21" xfId="0" applyNumberFormat="1" applyBorder="1" applyAlignment="1"/>
    <xf numFmtId="0" fontId="8" fillId="0" borderId="0" xfId="0" applyFont="1" applyBorder="1" applyAlignment="1">
      <alignment wrapText="1"/>
    </xf>
    <xf numFmtId="49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3" fontId="67" fillId="4" borderId="1" xfId="0" applyNumberFormat="1" applyFont="1" applyFill="1" applyBorder="1"/>
    <xf numFmtId="49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1" xfId="3" quotePrefix="1" applyFont="1" applyBorder="1" applyAlignment="1">
      <alignment horizontal="left"/>
    </xf>
    <xf numFmtId="0" fontId="7" fillId="0" borderId="1" xfId="3" applyNumberFormat="1" applyFont="1" applyFill="1" applyBorder="1" applyAlignment="1" applyProtection="1"/>
    <xf numFmtId="0" fontId="64" fillId="0" borderId="0" xfId="3" applyNumberFormat="1" applyFont="1" applyFill="1" applyBorder="1" applyAlignment="1" applyProtection="1">
      <alignment horizontal="left" vertical="center" wrapText="1"/>
    </xf>
    <xf numFmtId="0" fontId="61" fillId="0" borderId="0" xfId="3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17" fillId="0" borderId="0" xfId="110" applyNumberFormat="1" applyFont="1" applyFill="1" applyBorder="1" applyAlignment="1" applyProtection="1">
      <alignment horizontal="center" vertical="center" wrapText="1"/>
    </xf>
    <xf numFmtId="0" fontId="62" fillId="0" borderId="0" xfId="3" applyNumberFormat="1" applyFont="1" applyFill="1" applyBorder="1" applyAlignment="1" applyProtection="1">
      <alignment horizontal="center" vertical="center" wrapText="1"/>
    </xf>
    <xf numFmtId="0" fontId="63" fillId="0" borderId="0" xfId="3" applyNumberFormat="1" applyFont="1" applyFill="1" applyBorder="1" applyAlignment="1" applyProtection="1">
      <alignment vertical="center" wrapText="1"/>
    </xf>
    <xf numFmtId="0" fontId="19" fillId="0" borderId="1" xfId="3" applyNumberFormat="1" applyFont="1" applyFill="1" applyBorder="1" applyAlignment="1" applyProtection="1">
      <alignment horizontal="left" wrapText="1"/>
    </xf>
    <xf numFmtId="0" fontId="20" fillId="0" borderId="1" xfId="3" applyNumberFormat="1" applyFont="1" applyFill="1" applyBorder="1" applyAlignment="1" applyProtection="1">
      <alignment wrapText="1"/>
    </xf>
    <xf numFmtId="0" fontId="19" fillId="0" borderId="1" xfId="3" applyFont="1" applyBorder="1" applyAlignment="1">
      <alignment horizontal="left"/>
    </xf>
    <xf numFmtId="0" fontId="19" fillId="0" borderId="1" xfId="3" quotePrefix="1" applyNumberFormat="1" applyFont="1" applyFill="1" applyBorder="1" applyAlignment="1" applyProtection="1">
      <alignment horizontal="left" wrapText="1"/>
    </xf>
    <xf numFmtId="0" fontId="7" fillId="0" borderId="1" xfId="3" applyNumberFormat="1" applyFont="1" applyFill="1" applyBorder="1" applyAlignment="1" applyProtection="1">
      <alignment wrapText="1"/>
    </xf>
    <xf numFmtId="0" fontId="0" fillId="0" borderId="22" xfId="0" applyBorder="1" applyAlignment="1">
      <alignment horizontal="center"/>
    </xf>
    <xf numFmtId="0" fontId="13" fillId="0" borderId="0" xfId="3" applyNumberFormat="1" applyFont="1" applyFill="1" applyBorder="1" applyAlignment="1" applyProtection="1">
      <alignment horizontal="center" vertical="center" wrapText="1"/>
    </xf>
    <xf numFmtId="0" fontId="16" fillId="0" borderId="0" xfId="3" applyNumberFormat="1" applyFont="1" applyFill="1" applyBorder="1" applyAlignment="1" applyProtection="1">
      <alignment horizontal="center" vertical="center" wrapText="1"/>
    </xf>
    <xf numFmtId="0" fontId="14" fillId="0" borderId="0" xfId="3" applyNumberFormat="1" applyFont="1" applyFill="1" applyBorder="1" applyAlignment="1" applyProtection="1"/>
    <xf numFmtId="0" fontId="17" fillId="0" borderId="1" xfId="3" quotePrefix="1" applyFont="1" applyBorder="1" applyAlignment="1">
      <alignment horizontal="center" wrapText="1"/>
    </xf>
    <xf numFmtId="0" fontId="17" fillId="0" borderId="1" xfId="3" applyNumberFormat="1" applyFont="1" applyFill="1" applyBorder="1" applyAlignment="1" applyProtection="1">
      <alignment horizontal="left" wrapText="1"/>
    </xf>
    <xf numFmtId="0" fontId="15" fillId="0" borderId="1" xfId="3" applyNumberFormat="1" applyFont="1" applyFill="1" applyBorder="1" applyAlignment="1" applyProtection="1">
      <alignment wrapText="1"/>
    </xf>
    <xf numFmtId="0" fontId="14" fillId="0" borderId="1" xfId="3" applyNumberFormat="1" applyFont="1" applyFill="1" applyBorder="1" applyAlignment="1" applyProtection="1"/>
    <xf numFmtId="0" fontId="13" fillId="0" borderId="0" xfId="3" quotePrefix="1" applyNumberFormat="1" applyFont="1" applyFill="1" applyBorder="1" applyAlignment="1" applyProtection="1">
      <alignment horizontal="center" vertical="center" wrapText="1"/>
    </xf>
    <xf numFmtId="0" fontId="17" fillId="0" borderId="1" xfId="3" quotePrefix="1" applyFont="1" applyBorder="1" applyAlignment="1">
      <alignment horizontal="center"/>
    </xf>
    <xf numFmtId="0" fontId="45" fillId="0" borderId="3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5" fillId="5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wrapText="1"/>
    </xf>
    <xf numFmtId="0" fontId="5" fillId="50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/>
    </xf>
    <xf numFmtId="3" fontId="19" fillId="4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20" fillId="4" borderId="1" xfId="0" applyNumberFormat="1" applyFont="1" applyFill="1" applyBorder="1" applyAlignment="1" applyProtection="1">
      <alignment horizontal="left" vertical="center" wrapText="1"/>
      <protection hidden="1"/>
    </xf>
    <xf numFmtId="0" fontId="6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49" fontId="20" fillId="4" borderId="3" xfId="0" applyNumberFormat="1" applyFont="1" applyFill="1" applyBorder="1" applyAlignment="1" applyProtection="1">
      <alignment horizontal="left" wrapText="1"/>
      <protection hidden="1"/>
    </xf>
    <xf numFmtId="49" fontId="20" fillId="4" borderId="4" xfId="0" applyNumberFormat="1" applyFont="1" applyFill="1" applyBorder="1" applyAlignment="1" applyProtection="1">
      <alignment horizontal="left" wrapText="1"/>
      <protection hidden="1"/>
    </xf>
    <xf numFmtId="0" fontId="65" fillId="4" borderId="3" xfId="0" applyFont="1" applyFill="1" applyBorder="1" applyAlignment="1">
      <alignment horizontal="center" vertical="center"/>
    </xf>
    <xf numFmtId="0" fontId="65" fillId="4" borderId="5" xfId="0" applyFont="1" applyFill="1" applyBorder="1" applyAlignment="1">
      <alignment horizontal="center" vertical="center"/>
    </xf>
    <xf numFmtId="0" fontId="65" fillId="4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6" fillId="4" borderId="0" xfId="0" applyFont="1" applyFill="1" applyBorder="1" applyAlignment="1">
      <alignment horizontal="center"/>
    </xf>
  </cellXfs>
  <cellStyles count="111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1 - 20%" xfId="23" xr:uid="{00000000-0005-0000-0000-000013000000}"/>
    <cellStyle name="Accent1 - 40%" xfId="24" xr:uid="{00000000-0005-0000-0000-000014000000}"/>
    <cellStyle name="Accent1 - 60%" xfId="25" xr:uid="{00000000-0005-0000-0000-000015000000}"/>
    <cellStyle name="Accent2" xfId="26" xr:uid="{00000000-0005-0000-0000-000016000000}"/>
    <cellStyle name="Accent2 - 20%" xfId="27" xr:uid="{00000000-0005-0000-0000-000017000000}"/>
    <cellStyle name="Accent2 - 40%" xfId="28" xr:uid="{00000000-0005-0000-0000-000018000000}"/>
    <cellStyle name="Accent2 - 60%" xfId="29" xr:uid="{00000000-0005-0000-0000-000019000000}"/>
    <cellStyle name="Accent3" xfId="30" xr:uid="{00000000-0005-0000-0000-00001A000000}"/>
    <cellStyle name="Accent3 - 20%" xfId="31" xr:uid="{00000000-0005-0000-0000-00001B000000}"/>
    <cellStyle name="Accent3 - 40%" xfId="32" xr:uid="{00000000-0005-0000-0000-00001C000000}"/>
    <cellStyle name="Accent3 - 60%" xfId="33" xr:uid="{00000000-0005-0000-0000-00001D000000}"/>
    <cellStyle name="Accent4" xfId="34" xr:uid="{00000000-0005-0000-0000-00001E000000}"/>
    <cellStyle name="Accent4 - 20%" xfId="35" xr:uid="{00000000-0005-0000-0000-00001F000000}"/>
    <cellStyle name="Accent4 - 40%" xfId="36" xr:uid="{00000000-0005-0000-0000-000020000000}"/>
    <cellStyle name="Accent4 - 60%" xfId="37" xr:uid="{00000000-0005-0000-0000-000021000000}"/>
    <cellStyle name="Accent5" xfId="38" xr:uid="{00000000-0005-0000-0000-000022000000}"/>
    <cellStyle name="Accent5 - 20%" xfId="39" xr:uid="{00000000-0005-0000-0000-000023000000}"/>
    <cellStyle name="Accent5 - 40%" xfId="40" xr:uid="{00000000-0005-0000-0000-000024000000}"/>
    <cellStyle name="Accent5 - 60%" xfId="41" xr:uid="{00000000-0005-0000-0000-000025000000}"/>
    <cellStyle name="Accent6" xfId="42" xr:uid="{00000000-0005-0000-0000-000026000000}"/>
    <cellStyle name="Accent6 - 20%" xfId="43" xr:uid="{00000000-0005-0000-0000-000027000000}"/>
    <cellStyle name="Accent6 - 40%" xfId="44" xr:uid="{00000000-0005-0000-0000-000028000000}"/>
    <cellStyle name="Accent6 - 60%" xfId="45" xr:uid="{00000000-0005-0000-0000-000029000000}"/>
    <cellStyle name="Bad" xfId="46" xr:uid="{00000000-0005-0000-0000-00002A000000}"/>
    <cellStyle name="Calculation" xfId="47" xr:uid="{00000000-0005-0000-0000-00002B000000}"/>
    <cellStyle name="Check Cell" xfId="48" xr:uid="{00000000-0005-0000-0000-00002C000000}"/>
    <cellStyle name="Emphasis 1" xfId="49" xr:uid="{00000000-0005-0000-0000-00002D000000}"/>
    <cellStyle name="Emphasis 2" xfId="50" xr:uid="{00000000-0005-0000-0000-00002E000000}"/>
    <cellStyle name="Emphasis 3" xfId="51" xr:uid="{00000000-0005-0000-0000-00002F000000}"/>
    <cellStyle name="Explanatory Text" xfId="52" xr:uid="{00000000-0005-0000-0000-000030000000}"/>
    <cellStyle name="Good" xfId="53" xr:uid="{00000000-0005-0000-0000-000031000000}"/>
    <cellStyle name="Heading 1" xfId="54" xr:uid="{00000000-0005-0000-0000-000032000000}"/>
    <cellStyle name="Heading 2" xfId="55" xr:uid="{00000000-0005-0000-0000-000033000000}"/>
    <cellStyle name="Heading 3" xfId="56" xr:uid="{00000000-0005-0000-0000-000034000000}"/>
    <cellStyle name="Heading 4" xfId="57" xr:uid="{00000000-0005-0000-0000-000035000000}"/>
    <cellStyle name="Input" xfId="58" xr:uid="{00000000-0005-0000-0000-000036000000}"/>
    <cellStyle name="Linked Cell" xfId="59" xr:uid="{00000000-0005-0000-0000-000037000000}"/>
    <cellStyle name="Neutral" xfId="60" xr:uid="{00000000-0005-0000-0000-000038000000}"/>
    <cellStyle name="Normal 2" xfId="109" xr:uid="{00000000-0005-0000-0000-00003A000000}"/>
    <cellStyle name="Normal_Podaci" xfId="1" xr:uid="{00000000-0005-0000-0000-00003B000000}"/>
    <cellStyle name="Normal_Sheet1" xfId="2" xr:uid="{00000000-0005-0000-0000-00003C000000}"/>
    <cellStyle name="Normalno" xfId="0" builtinId="0"/>
    <cellStyle name="Note" xfId="61" xr:uid="{00000000-0005-0000-0000-00003D000000}"/>
    <cellStyle name="Obično 2" xfId="62" xr:uid="{00000000-0005-0000-0000-00003E000000}"/>
    <cellStyle name="Obično 3" xfId="63" xr:uid="{00000000-0005-0000-0000-00003F000000}"/>
    <cellStyle name="Obično 4" xfId="3" xr:uid="{00000000-0005-0000-0000-000040000000}"/>
    <cellStyle name="Obično 4 2" xfId="110" xr:uid="{00000000-0005-0000-0000-000041000000}"/>
    <cellStyle name="Output" xfId="64" xr:uid="{00000000-0005-0000-0000-000042000000}"/>
    <cellStyle name="SAPBEXaggData" xfId="65" xr:uid="{00000000-0005-0000-0000-000043000000}"/>
    <cellStyle name="SAPBEXaggDataEmph" xfId="66" xr:uid="{00000000-0005-0000-0000-000044000000}"/>
    <cellStyle name="SAPBEXaggItem" xfId="67" xr:uid="{00000000-0005-0000-0000-000045000000}"/>
    <cellStyle name="SAPBEXaggItemX" xfId="68" xr:uid="{00000000-0005-0000-0000-000046000000}"/>
    <cellStyle name="SAPBEXchaText" xfId="69" xr:uid="{00000000-0005-0000-0000-000047000000}"/>
    <cellStyle name="SAPBEXexcBad7" xfId="70" xr:uid="{00000000-0005-0000-0000-000048000000}"/>
    <cellStyle name="SAPBEXexcBad8" xfId="71" xr:uid="{00000000-0005-0000-0000-000049000000}"/>
    <cellStyle name="SAPBEXexcBad9" xfId="72" xr:uid="{00000000-0005-0000-0000-00004A000000}"/>
    <cellStyle name="SAPBEXexcCritical4" xfId="73" xr:uid="{00000000-0005-0000-0000-00004B000000}"/>
    <cellStyle name="SAPBEXexcCritical5" xfId="74" xr:uid="{00000000-0005-0000-0000-00004C000000}"/>
    <cellStyle name="SAPBEXexcCritical6" xfId="75" xr:uid="{00000000-0005-0000-0000-00004D000000}"/>
    <cellStyle name="SAPBEXexcGood1" xfId="76" xr:uid="{00000000-0005-0000-0000-00004E000000}"/>
    <cellStyle name="SAPBEXexcGood2" xfId="77" xr:uid="{00000000-0005-0000-0000-00004F000000}"/>
    <cellStyle name="SAPBEXexcGood3" xfId="78" xr:uid="{00000000-0005-0000-0000-000050000000}"/>
    <cellStyle name="SAPBEXfilterDrill" xfId="79" xr:uid="{00000000-0005-0000-0000-000051000000}"/>
    <cellStyle name="SAPBEXfilterItem" xfId="80" xr:uid="{00000000-0005-0000-0000-000052000000}"/>
    <cellStyle name="SAPBEXfilterText" xfId="81" xr:uid="{00000000-0005-0000-0000-000053000000}"/>
    <cellStyle name="SAPBEXformats" xfId="82" xr:uid="{00000000-0005-0000-0000-000054000000}"/>
    <cellStyle name="SAPBEXheaderItem" xfId="83" xr:uid="{00000000-0005-0000-0000-000055000000}"/>
    <cellStyle name="SAPBEXheaderText" xfId="84" xr:uid="{00000000-0005-0000-0000-000056000000}"/>
    <cellStyle name="SAPBEXHLevel0" xfId="85" xr:uid="{00000000-0005-0000-0000-000057000000}"/>
    <cellStyle name="SAPBEXHLevel0X" xfId="86" xr:uid="{00000000-0005-0000-0000-000058000000}"/>
    <cellStyle name="SAPBEXHLevel1" xfId="87" xr:uid="{00000000-0005-0000-0000-000059000000}"/>
    <cellStyle name="SAPBEXHLevel1X" xfId="88" xr:uid="{00000000-0005-0000-0000-00005A000000}"/>
    <cellStyle name="SAPBEXHLevel2" xfId="89" xr:uid="{00000000-0005-0000-0000-00005B000000}"/>
    <cellStyle name="SAPBEXHLevel2X" xfId="90" xr:uid="{00000000-0005-0000-0000-00005C000000}"/>
    <cellStyle name="SAPBEXHLevel3" xfId="91" xr:uid="{00000000-0005-0000-0000-00005D000000}"/>
    <cellStyle name="SAPBEXHLevel3X" xfId="92" xr:uid="{00000000-0005-0000-0000-00005E000000}"/>
    <cellStyle name="SAPBEXinputData" xfId="93" xr:uid="{00000000-0005-0000-0000-00005F000000}"/>
    <cellStyle name="SAPBEXresData" xfId="94" xr:uid="{00000000-0005-0000-0000-000060000000}"/>
    <cellStyle name="SAPBEXresDataEmph" xfId="95" xr:uid="{00000000-0005-0000-0000-000061000000}"/>
    <cellStyle name="SAPBEXresItem" xfId="96" xr:uid="{00000000-0005-0000-0000-000062000000}"/>
    <cellStyle name="SAPBEXresItemX" xfId="97" xr:uid="{00000000-0005-0000-0000-000063000000}"/>
    <cellStyle name="SAPBEXstdData" xfId="98" xr:uid="{00000000-0005-0000-0000-000064000000}"/>
    <cellStyle name="SAPBEXstdDataEmph" xfId="99" xr:uid="{00000000-0005-0000-0000-000065000000}"/>
    <cellStyle name="SAPBEXstdItem" xfId="100" xr:uid="{00000000-0005-0000-0000-000066000000}"/>
    <cellStyle name="SAPBEXstdItemX" xfId="101" xr:uid="{00000000-0005-0000-0000-000067000000}"/>
    <cellStyle name="SAPBEXtitle" xfId="102" xr:uid="{00000000-0005-0000-0000-000068000000}"/>
    <cellStyle name="SAPBEXundefined" xfId="103" xr:uid="{00000000-0005-0000-0000-000069000000}"/>
    <cellStyle name="Sheet Title" xfId="104" xr:uid="{00000000-0005-0000-0000-00006A000000}"/>
    <cellStyle name="Title" xfId="105" xr:uid="{00000000-0005-0000-0000-00006B000000}"/>
    <cellStyle name="Total" xfId="106" xr:uid="{00000000-0005-0000-0000-00006C000000}"/>
    <cellStyle name="Warning Text" xfId="107" xr:uid="{00000000-0005-0000-0000-00006D000000}"/>
    <cellStyle name="Zarez 2" xfId="108" xr:uid="{00000000-0005-0000-0000-00006E000000}"/>
  </cellStyles>
  <dxfs count="0"/>
  <tableStyles count="0" defaultTableStyle="TableStyleMedium9" defaultPivotStyle="PivotStyleLight16"/>
  <colors>
    <mruColors>
      <color rgb="FFF46C79"/>
      <color rgb="FFFFFF99"/>
      <color rgb="FFFFFF66"/>
      <color rgb="FFF1455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K28"/>
  <sheetViews>
    <sheetView topLeftCell="A10" workbookViewId="0">
      <selection activeCell="A25" sqref="A25"/>
    </sheetView>
  </sheetViews>
  <sheetFormatPr defaultRowHeight="14.4" x14ac:dyDescent="0.3"/>
  <cols>
    <col min="5" max="5" width="11.88671875" customWidth="1"/>
    <col min="6" max="8" width="21.88671875" customWidth="1"/>
  </cols>
  <sheetData>
    <row r="1" spans="1:9" s="23" customFormat="1" ht="26.25" customHeight="1" x14ac:dyDescent="0.25">
      <c r="A1" s="266" t="s">
        <v>32</v>
      </c>
      <c r="B1" s="266"/>
      <c r="C1" s="266"/>
      <c r="D1" s="266"/>
      <c r="E1" s="266"/>
      <c r="F1" s="140"/>
      <c r="G1" s="138"/>
      <c r="H1" s="138"/>
    </row>
    <row r="2" spans="1:9" s="205" customFormat="1" ht="15" customHeight="1" x14ac:dyDescent="0.25">
      <c r="A2" s="267" t="s">
        <v>33</v>
      </c>
      <c r="B2" s="267"/>
      <c r="C2" s="267"/>
      <c r="D2" s="267"/>
      <c r="E2" s="138"/>
      <c r="F2" s="138"/>
      <c r="G2" s="138"/>
      <c r="H2" s="139"/>
    </row>
    <row r="3" spans="1:9" s="205" customFormat="1" ht="15" customHeight="1" x14ac:dyDescent="0.3">
      <c r="A3" s="206" t="s">
        <v>120</v>
      </c>
      <c r="B3" s="268" t="s">
        <v>206</v>
      </c>
      <c r="C3" s="268"/>
      <c r="D3" s="268"/>
      <c r="E3" s="268"/>
      <c r="F3" s="204"/>
      <c r="G3" s="204"/>
    </row>
    <row r="4" spans="1:9" s="205" customFormat="1" ht="15" customHeight="1" x14ac:dyDescent="0.3">
      <c r="A4" s="206" t="s">
        <v>121</v>
      </c>
      <c r="B4" s="268" t="s">
        <v>208</v>
      </c>
      <c r="C4" s="268"/>
      <c r="D4" s="268"/>
      <c r="E4" s="268"/>
      <c r="F4" s="204"/>
      <c r="G4" s="204"/>
    </row>
    <row r="5" spans="1:9" ht="47.25" customHeight="1" x14ac:dyDescent="0.3">
      <c r="A5" s="269" t="s">
        <v>212</v>
      </c>
      <c r="B5" s="269"/>
      <c r="C5" s="269"/>
      <c r="D5" s="269"/>
      <c r="E5" s="269"/>
      <c r="F5" s="269"/>
      <c r="G5" s="269"/>
      <c r="H5" s="269"/>
      <c r="I5" s="144"/>
    </row>
    <row r="6" spans="1:9" x14ac:dyDescent="0.3">
      <c r="A6" s="270" t="s">
        <v>75</v>
      </c>
      <c r="B6" s="270"/>
      <c r="C6" s="270"/>
      <c r="D6" s="270"/>
      <c r="E6" s="270"/>
      <c r="F6" s="270"/>
      <c r="G6" s="271"/>
      <c r="H6" s="271"/>
    </row>
    <row r="8" spans="1:9" ht="21" customHeight="1" x14ac:dyDescent="0.3">
      <c r="A8" s="272" t="s">
        <v>76</v>
      </c>
      <c r="B8" s="273"/>
      <c r="C8" s="273"/>
      <c r="D8" s="273"/>
      <c r="E8" s="265"/>
      <c r="F8" s="32">
        <f>SUM(F9:F10)</f>
        <v>6199266</v>
      </c>
      <c r="G8" s="32">
        <f>SUM(G9:G10)</f>
        <v>8260000</v>
      </c>
      <c r="H8" s="32">
        <f>SUM(H9:H10)</f>
        <v>8260000</v>
      </c>
    </row>
    <row r="9" spans="1:9" ht="21" customHeight="1" x14ac:dyDescent="0.3">
      <c r="A9" s="272" t="s">
        <v>77</v>
      </c>
      <c r="B9" s="273"/>
      <c r="C9" s="273"/>
      <c r="D9" s="273"/>
      <c r="E9" s="265"/>
      <c r="F9" s="207">
        <f>SUM('PLAN 2021 PR RA 3'!E217)</f>
        <v>6199266</v>
      </c>
      <c r="G9" s="26">
        <f>SUM('PLAN 2021 PR RA 3'!P217)</f>
        <v>8259000</v>
      </c>
      <c r="H9" s="26">
        <f>SUM('PLAN 2021 PR RA 3'!Q217)</f>
        <v>8259000</v>
      </c>
    </row>
    <row r="10" spans="1:9" ht="21" customHeight="1" x14ac:dyDescent="0.3">
      <c r="A10" s="264" t="s">
        <v>78</v>
      </c>
      <c r="B10" s="265"/>
      <c r="C10" s="265"/>
      <c r="D10" s="265"/>
      <c r="E10" s="265"/>
      <c r="F10" s="26">
        <f>SUM('PLAN 2021 PR RA 3'!E242)</f>
        <v>0</v>
      </c>
      <c r="G10" s="26">
        <f>SUM('PLAN 2021 PR RA 3'!P242)</f>
        <v>1000</v>
      </c>
      <c r="H10" s="26">
        <f>SUM('PLAN 2021 PR RA 3'!Q242)</f>
        <v>1000</v>
      </c>
    </row>
    <row r="11" spans="1:9" ht="21" customHeight="1" x14ac:dyDescent="0.3">
      <c r="A11" s="274" t="s">
        <v>79</v>
      </c>
      <c r="B11" s="274"/>
      <c r="C11" s="274"/>
      <c r="D11" s="274"/>
      <c r="E11" s="274"/>
      <c r="F11" s="33">
        <f>SUM(F12:F13)</f>
        <v>6196266</v>
      </c>
      <c r="G11" s="33">
        <f>SUM(G12:G13)</f>
        <v>8260000</v>
      </c>
      <c r="H11" s="33">
        <f>SUM(H12:H13)</f>
        <v>8260000</v>
      </c>
    </row>
    <row r="12" spans="1:9" ht="21" customHeight="1" x14ac:dyDescent="0.3">
      <c r="A12" s="275" t="s">
        <v>80</v>
      </c>
      <c r="B12" s="273"/>
      <c r="C12" s="273"/>
      <c r="D12" s="273"/>
      <c r="E12" s="276"/>
      <c r="F12" s="27">
        <f>SUM('PLAN 2021 PR RA 3'!E196)</f>
        <v>6174266</v>
      </c>
      <c r="G12" s="27">
        <f>SUM('PLAN 2021 PR RA 3'!P193)</f>
        <v>8259000</v>
      </c>
      <c r="H12" s="27">
        <f>SUM('PLAN 2021 PR RA 3'!Q193)</f>
        <v>8259000</v>
      </c>
    </row>
    <row r="13" spans="1:9" ht="21" customHeight="1" x14ac:dyDescent="0.3">
      <c r="A13" s="264" t="s">
        <v>81</v>
      </c>
      <c r="B13" s="265"/>
      <c r="C13" s="265"/>
      <c r="D13" s="265"/>
      <c r="E13" s="265"/>
      <c r="F13" s="27">
        <f>SUM('PLAN 2021 PR RA 3'!E210)</f>
        <v>22000</v>
      </c>
      <c r="G13" s="27">
        <v>1000</v>
      </c>
      <c r="H13" s="27">
        <v>1000</v>
      </c>
    </row>
    <row r="14" spans="1:9" ht="21" customHeight="1" x14ac:dyDescent="0.3">
      <c r="A14" s="275" t="s">
        <v>204</v>
      </c>
      <c r="B14" s="273"/>
      <c r="C14" s="273"/>
      <c r="D14" s="273"/>
      <c r="E14" s="273"/>
      <c r="F14" s="27">
        <f>SUM(F8-F11)</f>
        <v>3000</v>
      </c>
      <c r="G14" s="27">
        <f>+G8-G11</f>
        <v>0</v>
      </c>
      <c r="H14" s="27">
        <f>+H8-H11</f>
        <v>0</v>
      </c>
    </row>
    <row r="15" spans="1:9" ht="17.399999999999999" x14ac:dyDescent="0.3">
      <c r="A15" s="278"/>
      <c r="B15" s="279"/>
      <c r="C15" s="279"/>
      <c r="D15" s="279"/>
      <c r="E15" s="279"/>
      <c r="F15" s="280"/>
      <c r="G15" s="280"/>
      <c r="H15" s="280"/>
    </row>
    <row r="16" spans="1:9" ht="27" x14ac:dyDescent="0.3">
      <c r="A16" s="281"/>
      <c r="B16" s="281"/>
      <c r="C16" s="281"/>
      <c r="D16" s="281"/>
      <c r="E16" s="281"/>
      <c r="F16" s="24" t="s">
        <v>194</v>
      </c>
      <c r="G16" s="24" t="s">
        <v>199</v>
      </c>
      <c r="H16" s="25" t="s">
        <v>200</v>
      </c>
    </row>
    <row r="17" spans="1:11" ht="15.6" x14ac:dyDescent="0.3">
      <c r="A17" s="282" t="s">
        <v>205</v>
      </c>
      <c r="B17" s="283"/>
      <c r="C17" s="283"/>
      <c r="D17" s="283"/>
      <c r="E17" s="284"/>
      <c r="F17" s="26">
        <v>40000</v>
      </c>
      <c r="G17" s="26">
        <v>0</v>
      </c>
      <c r="H17" s="27">
        <v>0</v>
      </c>
    </row>
    <row r="18" spans="1:11" s="1" customFormat="1" ht="17.399999999999999" x14ac:dyDescent="0.3">
      <c r="A18" s="285"/>
      <c r="B18" s="279"/>
      <c r="C18" s="279"/>
      <c r="D18" s="279"/>
      <c r="E18" s="279"/>
      <c r="F18" s="280"/>
      <c r="G18" s="280"/>
      <c r="H18" s="280"/>
    </row>
    <row r="19" spans="1:11" ht="27" x14ac:dyDescent="0.3">
      <c r="A19" s="281"/>
      <c r="B19" s="281"/>
      <c r="C19" s="281"/>
      <c r="D19" s="281"/>
      <c r="E19" s="281"/>
      <c r="F19" s="24" t="s">
        <v>203</v>
      </c>
      <c r="G19" s="24" t="s">
        <v>199</v>
      </c>
      <c r="H19" s="25" t="s">
        <v>200</v>
      </c>
    </row>
    <row r="20" spans="1:11" ht="15.6" x14ac:dyDescent="0.3">
      <c r="A20" s="272" t="s">
        <v>82</v>
      </c>
      <c r="B20" s="273"/>
      <c r="C20" s="273"/>
      <c r="D20" s="273"/>
      <c r="E20" s="273"/>
      <c r="F20" s="26">
        <v>0</v>
      </c>
      <c r="G20" s="26">
        <v>0</v>
      </c>
      <c r="H20" s="26">
        <v>0</v>
      </c>
    </row>
    <row r="21" spans="1:11" ht="15.6" x14ac:dyDescent="0.3">
      <c r="A21" s="272" t="s">
        <v>83</v>
      </c>
      <c r="B21" s="273"/>
      <c r="C21" s="273"/>
      <c r="D21" s="273"/>
      <c r="E21" s="273"/>
      <c r="F21" s="26">
        <v>0</v>
      </c>
      <c r="G21" s="26">
        <v>0</v>
      </c>
      <c r="H21" s="26">
        <v>0</v>
      </c>
    </row>
    <row r="22" spans="1:11" ht="15.6" x14ac:dyDescent="0.3">
      <c r="A22" s="275" t="s">
        <v>84</v>
      </c>
      <c r="B22" s="273"/>
      <c r="C22" s="273"/>
      <c r="D22" s="273"/>
      <c r="E22" s="273"/>
      <c r="F22" s="26">
        <v>0</v>
      </c>
      <c r="G22" s="26">
        <v>0</v>
      </c>
      <c r="H22" s="26">
        <v>0</v>
      </c>
    </row>
    <row r="23" spans="1:11" ht="17.399999999999999" x14ac:dyDescent="0.3">
      <c r="A23" s="286"/>
      <c r="B23" s="286"/>
      <c r="C23" s="286"/>
      <c r="D23" s="286"/>
      <c r="E23" s="286"/>
      <c r="F23" s="28"/>
      <c r="G23" s="28"/>
      <c r="H23" s="28"/>
    </row>
    <row r="24" spans="1:11" ht="15.6" x14ac:dyDescent="0.3">
      <c r="A24" s="275" t="s">
        <v>85</v>
      </c>
      <c r="B24" s="273"/>
      <c r="C24" s="273"/>
      <c r="D24" s="273"/>
      <c r="E24" s="273"/>
      <c r="F24" s="26">
        <f>SUM(F14,F17,F22)</f>
        <v>43000</v>
      </c>
      <c r="G24" s="26">
        <f>SUM(G14,G17,G22)</f>
        <v>0</v>
      </c>
      <c r="H24" s="26">
        <f>SUM(H14,H17,H22)</f>
        <v>0</v>
      </c>
    </row>
    <row r="25" spans="1:11" x14ac:dyDescent="0.3">
      <c r="A25" t="s">
        <v>209</v>
      </c>
    </row>
    <row r="26" spans="1:11" x14ac:dyDescent="0.3">
      <c r="G26" s="145"/>
      <c r="H26" s="145"/>
    </row>
    <row r="27" spans="1:11" x14ac:dyDescent="0.3">
      <c r="G27" s="277" t="s">
        <v>97</v>
      </c>
      <c r="H27" s="277"/>
    </row>
    <row r="28" spans="1:11" ht="27" customHeight="1" x14ac:dyDescent="0.3">
      <c r="E28" s="255" t="s">
        <v>209</v>
      </c>
      <c r="F28" s="255"/>
      <c r="G28" s="255"/>
      <c r="H28" s="255"/>
      <c r="I28" s="255"/>
      <c r="J28" s="255"/>
      <c r="K28" s="255"/>
    </row>
  </sheetData>
  <mergeCells count="24">
    <mergeCell ref="G27:H27"/>
    <mergeCell ref="A14:E14"/>
    <mergeCell ref="A15:H15"/>
    <mergeCell ref="A16:E16"/>
    <mergeCell ref="A17:E17"/>
    <mergeCell ref="A18:H18"/>
    <mergeCell ref="A19:E19"/>
    <mergeCell ref="A20:E20"/>
    <mergeCell ref="A21:E21"/>
    <mergeCell ref="A22:E22"/>
    <mergeCell ref="A23:E23"/>
    <mergeCell ref="A24:E24"/>
    <mergeCell ref="A13:E13"/>
    <mergeCell ref="A1:E1"/>
    <mergeCell ref="A2:D2"/>
    <mergeCell ref="B3:E3"/>
    <mergeCell ref="B4:E4"/>
    <mergeCell ref="A5:H5"/>
    <mergeCell ref="A6:H6"/>
    <mergeCell ref="A8:E8"/>
    <mergeCell ref="A9:E9"/>
    <mergeCell ref="A10:E10"/>
    <mergeCell ref="A11:E11"/>
    <mergeCell ref="A12:E12"/>
  </mergeCells>
  <pageMargins left="1.299212598425197" right="0.31496062992125984" top="0.35433070866141736" bottom="0.35433070866141736" header="0.11811023622047245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AO249"/>
  <sheetViews>
    <sheetView topLeftCell="J1" zoomScale="98" zoomScaleNormal="98" workbookViewId="0">
      <selection activeCell="Q7" sqref="Q7"/>
    </sheetView>
  </sheetViews>
  <sheetFormatPr defaultRowHeight="14.4" x14ac:dyDescent="0.3"/>
  <cols>
    <col min="1" max="1" width="9.109375" customWidth="1"/>
    <col min="2" max="2" width="9.44140625" customWidth="1"/>
    <col min="3" max="3" width="7.33203125" style="17" customWidth="1"/>
    <col min="4" max="4" width="57" customWidth="1"/>
    <col min="5" max="5" width="13.88671875" style="16" customWidth="1"/>
    <col min="6" max="7" width="14.88671875" style="16" customWidth="1"/>
    <col min="8" max="9" width="14" customWidth="1"/>
    <col min="10" max="10" width="15.6640625" customWidth="1"/>
    <col min="11" max="14" width="14" customWidth="1"/>
    <col min="15" max="15" width="13.5546875" customWidth="1"/>
    <col min="16" max="17" width="13.109375" style="16" customWidth="1"/>
  </cols>
  <sheetData>
    <row r="1" spans="1:17" ht="20.25" customHeight="1" x14ac:dyDescent="0.3">
      <c r="A1" s="260"/>
      <c r="B1" s="260"/>
      <c r="C1" s="260"/>
      <c r="D1" s="260"/>
      <c r="E1" s="15"/>
      <c r="F1" s="15" t="s">
        <v>143</v>
      </c>
      <c r="G1" s="15"/>
      <c r="H1" s="14" t="s">
        <v>143</v>
      </c>
      <c r="I1" s="14"/>
      <c r="J1" s="14"/>
      <c r="K1" s="14"/>
      <c r="L1" s="14"/>
      <c r="M1" s="14"/>
      <c r="N1" s="14"/>
      <c r="O1" s="14"/>
      <c r="P1" s="15"/>
      <c r="Q1" s="15"/>
    </row>
    <row r="2" spans="1:17" ht="13.5" customHeight="1" x14ac:dyDescent="0.3">
      <c r="A2" s="257" t="s">
        <v>120</v>
      </c>
      <c r="B2" s="255" t="s">
        <v>206</v>
      </c>
      <c r="C2" s="255"/>
      <c r="D2" s="255"/>
      <c r="E2" s="255"/>
    </row>
    <row r="3" spans="1:17" ht="14.25" customHeight="1" x14ac:dyDescent="0.35">
      <c r="A3" s="257" t="s">
        <v>121</v>
      </c>
      <c r="B3" s="255" t="s">
        <v>208</v>
      </c>
      <c r="C3" s="255"/>
      <c r="D3" s="255"/>
      <c r="E3" s="255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</row>
    <row r="4" spans="1:17" ht="10.5" customHeight="1" x14ac:dyDescent="0.3">
      <c r="F4" s="245"/>
      <c r="G4" s="245"/>
      <c r="H4" s="245"/>
      <c r="I4" s="245"/>
      <c r="J4" s="245"/>
      <c r="K4" s="245"/>
      <c r="L4" s="211"/>
      <c r="M4" s="211"/>
      <c r="N4" s="211"/>
      <c r="O4" s="211"/>
      <c r="Q4" s="16" t="s">
        <v>196</v>
      </c>
    </row>
    <row r="5" spans="1:17" s="19" customFormat="1" ht="24" customHeight="1" x14ac:dyDescent="0.35">
      <c r="A5" s="287" t="s">
        <v>213</v>
      </c>
      <c r="B5" s="288"/>
      <c r="C5" s="288"/>
      <c r="D5" s="289"/>
      <c r="E5" s="235" t="s">
        <v>193</v>
      </c>
      <c r="F5" s="213">
        <v>53082</v>
      </c>
      <c r="G5" s="213">
        <v>53090</v>
      </c>
      <c r="H5" s="213">
        <v>48007</v>
      </c>
      <c r="I5" s="213">
        <v>48008</v>
      </c>
      <c r="J5" s="214">
        <v>55348</v>
      </c>
      <c r="K5" s="214">
        <v>32400</v>
      </c>
      <c r="L5" s="214">
        <v>62400</v>
      </c>
      <c r="M5" s="214">
        <v>72400</v>
      </c>
      <c r="N5" s="214">
        <v>58400</v>
      </c>
      <c r="O5" s="214">
        <v>11001</v>
      </c>
      <c r="P5" s="295" t="s">
        <v>189</v>
      </c>
      <c r="Q5" s="295" t="s">
        <v>215</v>
      </c>
    </row>
    <row r="6" spans="1:17" s="19" customFormat="1" ht="60" customHeight="1" x14ac:dyDescent="0.3">
      <c r="A6" s="37" t="s">
        <v>24</v>
      </c>
      <c r="B6" s="37" t="s">
        <v>25</v>
      </c>
      <c r="C6" s="37"/>
      <c r="D6" s="146" t="s">
        <v>4</v>
      </c>
      <c r="E6" s="212" t="s">
        <v>214</v>
      </c>
      <c r="F6" s="250" t="s">
        <v>158</v>
      </c>
      <c r="G6" s="251" t="s">
        <v>197</v>
      </c>
      <c r="H6" s="252" t="s">
        <v>47</v>
      </c>
      <c r="I6" s="252" t="s">
        <v>175</v>
      </c>
      <c r="J6" s="253" t="s">
        <v>144</v>
      </c>
      <c r="K6" s="253" t="s">
        <v>48</v>
      </c>
      <c r="L6" s="253" t="s">
        <v>187</v>
      </c>
      <c r="M6" s="253" t="s">
        <v>188</v>
      </c>
      <c r="N6" s="253" t="s">
        <v>156</v>
      </c>
      <c r="O6" s="254" t="s">
        <v>198</v>
      </c>
      <c r="P6" s="295"/>
      <c r="Q6" s="295"/>
    </row>
    <row r="7" spans="1:17" s="153" customFormat="1" ht="17.25" customHeight="1" x14ac:dyDescent="0.3">
      <c r="A7" s="221" t="s">
        <v>86</v>
      </c>
      <c r="B7" s="222" t="s">
        <v>202</v>
      </c>
      <c r="C7" s="223"/>
      <c r="D7" s="222"/>
      <c r="E7" s="224">
        <f>SUM(F7:O7)</f>
        <v>5617481</v>
      </c>
      <c r="F7" s="225">
        <f>SUM(F43+F16+F8)</f>
        <v>5049750</v>
      </c>
      <c r="G7" s="225">
        <f t="shared" ref="G7:Q7" si="0">SUM(G43+G16+G8)</f>
        <v>0</v>
      </c>
      <c r="H7" s="225">
        <f t="shared" si="0"/>
        <v>567731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 t="shared" si="0"/>
        <v>0</v>
      </c>
      <c r="O7" s="225">
        <f t="shared" si="0"/>
        <v>0</v>
      </c>
      <c r="P7" s="225">
        <f t="shared" si="0"/>
        <v>6670000</v>
      </c>
      <c r="Q7" s="225">
        <f t="shared" si="0"/>
        <v>6670000</v>
      </c>
    </row>
    <row r="8" spans="1:17" ht="15.6" x14ac:dyDescent="0.3">
      <c r="A8" s="215" t="s">
        <v>190</v>
      </c>
      <c r="B8" s="215" t="s">
        <v>191</v>
      </c>
      <c r="C8" s="216"/>
      <c r="D8" s="215"/>
      <c r="E8" s="195">
        <f>SUM(F8:O8)</f>
        <v>5049750</v>
      </c>
      <c r="F8" s="195">
        <f>SUM(F9+F13+F15)</f>
        <v>5049750</v>
      </c>
      <c r="G8" s="195">
        <f>SUM(G9+G13)</f>
        <v>0</v>
      </c>
      <c r="H8" s="195">
        <f>SUM(H9+H13)</f>
        <v>0</v>
      </c>
      <c r="I8" s="195"/>
      <c r="J8" s="195">
        <f t="shared" ref="J8:O8" si="1">SUM(J9+J13)</f>
        <v>0</v>
      </c>
      <c r="K8" s="195">
        <f t="shared" si="1"/>
        <v>0</v>
      </c>
      <c r="L8" s="195">
        <f t="shared" si="1"/>
        <v>0</v>
      </c>
      <c r="M8" s="195">
        <f t="shared" si="1"/>
        <v>0</v>
      </c>
      <c r="N8" s="195">
        <f t="shared" si="1"/>
        <v>0</v>
      </c>
      <c r="O8" s="195">
        <f t="shared" si="1"/>
        <v>0</v>
      </c>
      <c r="P8" s="237">
        <f>SUM(P9)</f>
        <v>6000000</v>
      </c>
      <c r="Q8" s="239">
        <f>SUM(Q9)</f>
        <v>6000000</v>
      </c>
    </row>
    <row r="9" spans="1:17" ht="19.5" customHeight="1" x14ac:dyDescent="0.3">
      <c r="A9" s="42"/>
      <c r="B9" s="209">
        <v>31</v>
      </c>
      <c r="C9" s="44"/>
      <c r="D9" s="92" t="s">
        <v>26</v>
      </c>
      <c r="E9" s="50">
        <f>SUM(F9:O9)</f>
        <v>5049750</v>
      </c>
      <c r="F9" s="50">
        <f>SUM(F10:F12)</f>
        <v>5049750</v>
      </c>
      <c r="G9" s="50">
        <f>SUM(G10:G12)</f>
        <v>0</v>
      </c>
      <c r="H9" s="50">
        <f>SUM(H10:H12)</f>
        <v>0</v>
      </c>
      <c r="I9" s="50"/>
      <c r="J9" s="50">
        <f>SUM(J10:J12)</f>
        <v>0</v>
      </c>
      <c r="K9" s="50">
        <f>SUM(K10:K12)</f>
        <v>0</v>
      </c>
      <c r="L9" s="50">
        <f>SUM(L10:L12)</f>
        <v>0</v>
      </c>
      <c r="M9" s="50">
        <f t="shared" ref="M9:O9" si="2">SUM(M10:M12)</f>
        <v>0</v>
      </c>
      <c r="N9" s="50">
        <f t="shared" si="2"/>
        <v>0</v>
      </c>
      <c r="O9" s="50">
        <f t="shared" si="2"/>
        <v>0</v>
      </c>
      <c r="P9" s="120">
        <v>6000000</v>
      </c>
      <c r="Q9" s="45">
        <v>6000000</v>
      </c>
    </row>
    <row r="10" spans="1:17" ht="19.5" customHeight="1" x14ac:dyDescent="0.3">
      <c r="A10" s="42"/>
      <c r="B10" s="208">
        <v>311</v>
      </c>
      <c r="C10" s="46"/>
      <c r="D10" s="210" t="s">
        <v>5</v>
      </c>
      <c r="E10" s="41">
        <f>SUM(F10:O10)</f>
        <v>4121000</v>
      </c>
      <c r="F10" s="52">
        <v>4121000</v>
      </c>
      <c r="G10" s="52">
        <v>0</v>
      </c>
      <c r="H10" s="52">
        <v>0</v>
      </c>
      <c r="I10" s="52"/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119"/>
      <c r="Q10" s="41"/>
    </row>
    <row r="11" spans="1:17" ht="19.5" customHeight="1" x14ac:dyDescent="0.3">
      <c r="A11" s="42"/>
      <c r="B11" s="208">
        <v>312</v>
      </c>
      <c r="C11" s="46"/>
      <c r="D11" s="210" t="s">
        <v>6</v>
      </c>
      <c r="E11" s="41">
        <f t="shared" ref="E11:E14" si="3">SUM(F11:O11)</f>
        <v>156750</v>
      </c>
      <c r="F11" s="52">
        <v>156750</v>
      </c>
      <c r="G11" s="52">
        <v>0</v>
      </c>
      <c r="H11" s="52">
        <v>0</v>
      </c>
      <c r="I11" s="52"/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119"/>
      <c r="Q11" s="41"/>
    </row>
    <row r="12" spans="1:17" ht="19.5" customHeight="1" x14ac:dyDescent="0.3">
      <c r="A12" s="42"/>
      <c r="B12" s="208">
        <v>313</v>
      </c>
      <c r="C12" s="46"/>
      <c r="D12" s="210" t="s">
        <v>7</v>
      </c>
      <c r="E12" s="41">
        <f t="shared" si="3"/>
        <v>772000</v>
      </c>
      <c r="F12" s="52">
        <v>772000</v>
      </c>
      <c r="G12" s="52">
        <v>0</v>
      </c>
      <c r="H12" s="52">
        <v>0</v>
      </c>
      <c r="I12" s="52"/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119"/>
      <c r="Q12" s="41"/>
    </row>
    <row r="13" spans="1:17" ht="19.5" customHeight="1" x14ac:dyDescent="0.3">
      <c r="A13" s="42"/>
      <c r="B13" s="209">
        <v>32</v>
      </c>
      <c r="C13" s="46"/>
      <c r="D13" s="42" t="s">
        <v>27</v>
      </c>
      <c r="E13" s="50">
        <f>SUM(F13:O13)</f>
        <v>0</v>
      </c>
      <c r="F13" s="50">
        <f>SUM(F14)</f>
        <v>0</v>
      </c>
      <c r="G13" s="50">
        <f t="shared" ref="G13:O13" si="4">SUM(G15)</f>
        <v>0</v>
      </c>
      <c r="H13" s="50">
        <f t="shared" si="4"/>
        <v>0</v>
      </c>
      <c r="I13" s="50"/>
      <c r="J13" s="50">
        <f t="shared" si="4"/>
        <v>0</v>
      </c>
      <c r="K13" s="50">
        <f t="shared" si="4"/>
        <v>0</v>
      </c>
      <c r="L13" s="50">
        <f t="shared" si="4"/>
        <v>0</v>
      </c>
      <c r="M13" s="50">
        <f t="shared" si="4"/>
        <v>0</v>
      </c>
      <c r="N13" s="50">
        <f t="shared" si="4"/>
        <v>0</v>
      </c>
      <c r="O13" s="50">
        <f t="shared" si="4"/>
        <v>0</v>
      </c>
      <c r="P13" s="119"/>
      <c r="Q13" s="41"/>
    </row>
    <row r="14" spans="1:17" ht="19.5" customHeight="1" x14ac:dyDescent="0.3">
      <c r="A14" s="42"/>
      <c r="B14" s="208">
        <v>322</v>
      </c>
      <c r="C14" s="46"/>
      <c r="D14" s="210" t="s">
        <v>9</v>
      </c>
      <c r="E14" s="41">
        <f t="shared" si="3"/>
        <v>0</v>
      </c>
      <c r="F14" s="52">
        <v>0</v>
      </c>
      <c r="G14" s="52">
        <v>0</v>
      </c>
      <c r="H14" s="52">
        <v>0</v>
      </c>
      <c r="I14" s="52"/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119"/>
      <c r="Q14" s="41"/>
    </row>
    <row r="15" spans="1:17" ht="19.5" customHeight="1" x14ac:dyDescent="0.3">
      <c r="A15" s="42"/>
      <c r="B15" s="178">
        <v>424</v>
      </c>
      <c r="C15" s="46"/>
      <c r="D15" s="71" t="s">
        <v>14</v>
      </c>
      <c r="E15" s="50">
        <f>SUM(F15:O15)</f>
        <v>0</v>
      </c>
      <c r="F15" s="52">
        <v>0</v>
      </c>
      <c r="G15" s="52">
        <v>0</v>
      </c>
      <c r="H15" s="52">
        <v>0</v>
      </c>
      <c r="I15" s="52"/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119">
        <v>0</v>
      </c>
      <c r="Q15" s="41">
        <v>0</v>
      </c>
    </row>
    <row r="16" spans="1:17" ht="15.75" customHeight="1" x14ac:dyDescent="0.3">
      <c r="A16" s="47" t="s">
        <v>87</v>
      </c>
      <c r="B16" s="291" t="s">
        <v>111</v>
      </c>
      <c r="C16" s="291"/>
      <c r="D16" s="291"/>
      <c r="E16" s="151">
        <f>SUM(F16:O16)</f>
        <v>219290</v>
      </c>
      <c r="F16" s="68">
        <f>SUM(F17+F40)</f>
        <v>0</v>
      </c>
      <c r="G16" s="68">
        <f t="shared" ref="G16:O16" si="5">SUM(G17+G40)</f>
        <v>0</v>
      </c>
      <c r="H16" s="68">
        <f t="shared" si="5"/>
        <v>219290</v>
      </c>
      <c r="I16" s="68"/>
      <c r="J16" s="68">
        <f t="shared" si="5"/>
        <v>0</v>
      </c>
      <c r="K16" s="68">
        <f t="shared" si="5"/>
        <v>0</v>
      </c>
      <c r="L16" s="68">
        <f t="shared" si="5"/>
        <v>0</v>
      </c>
      <c r="M16" s="68">
        <f t="shared" si="5"/>
        <v>0</v>
      </c>
      <c r="N16" s="68">
        <f t="shared" si="5"/>
        <v>0</v>
      </c>
      <c r="O16" s="68">
        <f t="shared" si="5"/>
        <v>0</v>
      </c>
      <c r="P16" s="237">
        <f>SUM(P17+P40)</f>
        <v>250000</v>
      </c>
      <c r="Q16" s="238">
        <f>SUM(Q17+Q40)</f>
        <v>250000</v>
      </c>
    </row>
    <row r="17" spans="1:17" ht="18.75" customHeight="1" x14ac:dyDescent="0.3">
      <c r="A17" s="42"/>
      <c r="B17" s="209">
        <v>32</v>
      </c>
      <c r="C17" s="44"/>
      <c r="D17" s="42" t="s">
        <v>27</v>
      </c>
      <c r="E17" s="50">
        <f>SUM(F17:O17)</f>
        <v>212290</v>
      </c>
      <c r="F17" s="50">
        <f>SUM(F18+F22+F27+F36)</f>
        <v>0</v>
      </c>
      <c r="G17" s="50">
        <f t="shared" ref="G17:O17" si="6">SUM(G18+G22+G27+G36)</f>
        <v>0</v>
      </c>
      <c r="H17" s="50">
        <f t="shared" si="6"/>
        <v>212290</v>
      </c>
      <c r="I17" s="50"/>
      <c r="J17" s="50">
        <f t="shared" si="6"/>
        <v>0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0</v>
      </c>
      <c r="P17" s="74">
        <v>250000</v>
      </c>
      <c r="Q17" s="49">
        <v>250000</v>
      </c>
    </row>
    <row r="18" spans="1:17" ht="18.75" customHeight="1" x14ac:dyDescent="0.3">
      <c r="A18" s="42"/>
      <c r="B18" s="208">
        <v>321</v>
      </c>
      <c r="C18" s="46"/>
      <c r="D18" s="210" t="s">
        <v>8</v>
      </c>
      <c r="E18" s="51">
        <f>SUM(F18:O18)</f>
        <v>27630</v>
      </c>
      <c r="F18" s="52">
        <f t="shared" ref="F18:G18" si="7">SUM(F19:F20)</f>
        <v>0</v>
      </c>
      <c r="G18" s="52">
        <f t="shared" si="7"/>
        <v>0</v>
      </c>
      <c r="H18" s="52">
        <v>27630</v>
      </c>
      <c r="I18" s="52"/>
      <c r="J18" s="52">
        <f t="shared" ref="J18:O18" si="8">SUM(J19:J20)</f>
        <v>0</v>
      </c>
      <c r="K18" s="52">
        <f t="shared" si="8"/>
        <v>0</v>
      </c>
      <c r="L18" s="52">
        <f t="shared" si="8"/>
        <v>0</v>
      </c>
      <c r="M18" s="52">
        <f t="shared" si="8"/>
        <v>0</v>
      </c>
      <c r="N18" s="52">
        <f t="shared" si="8"/>
        <v>0</v>
      </c>
      <c r="O18" s="52">
        <f t="shared" si="8"/>
        <v>0</v>
      </c>
      <c r="P18" s="119"/>
      <c r="Q18" s="41"/>
    </row>
    <row r="19" spans="1:17" ht="18.75" hidden="1" customHeight="1" x14ac:dyDescent="0.3">
      <c r="A19" s="42"/>
      <c r="B19" s="208"/>
      <c r="C19" s="53">
        <v>3211</v>
      </c>
      <c r="D19" s="55" t="s">
        <v>50</v>
      </c>
      <c r="E19" s="41">
        <f t="shared" ref="E19:E39" si="9">SUM(F19:O19)</f>
        <v>28000</v>
      </c>
      <c r="F19" s="41"/>
      <c r="G19" s="41"/>
      <c r="H19" s="41">
        <v>28000</v>
      </c>
      <c r="I19" s="41"/>
      <c r="J19" s="41"/>
      <c r="K19" s="41"/>
      <c r="L19" s="41"/>
      <c r="M19" s="41"/>
      <c r="N19" s="41"/>
      <c r="O19" s="41"/>
      <c r="P19" s="119"/>
      <c r="Q19" s="41"/>
    </row>
    <row r="20" spans="1:17" ht="18.75" hidden="1" customHeight="1" x14ac:dyDescent="0.3">
      <c r="A20" s="42"/>
      <c r="B20" s="208"/>
      <c r="C20" s="53">
        <v>3213</v>
      </c>
      <c r="D20" s="55" t="s">
        <v>52</v>
      </c>
      <c r="E20" s="41">
        <f t="shared" si="9"/>
        <v>3000</v>
      </c>
      <c r="F20" s="41"/>
      <c r="G20" s="41"/>
      <c r="H20" s="41">
        <v>3000</v>
      </c>
      <c r="I20" s="41"/>
      <c r="J20" s="41"/>
      <c r="K20" s="41"/>
      <c r="L20" s="41"/>
      <c r="M20" s="41"/>
      <c r="N20" s="41"/>
      <c r="O20" s="41"/>
      <c r="P20" s="119"/>
      <c r="Q20" s="41"/>
    </row>
    <row r="21" spans="1:17" ht="18.75" hidden="1" customHeight="1" x14ac:dyDescent="0.3">
      <c r="A21" s="42"/>
      <c r="B21" s="208"/>
      <c r="C21" s="53">
        <v>3214</v>
      </c>
      <c r="D21" s="55" t="s">
        <v>181</v>
      </c>
      <c r="E21" s="41">
        <f t="shared" si="9"/>
        <v>400</v>
      </c>
      <c r="F21" s="41"/>
      <c r="G21" s="41"/>
      <c r="H21" s="41">
        <v>400</v>
      </c>
      <c r="I21" s="41"/>
      <c r="J21" s="41"/>
      <c r="K21" s="41"/>
      <c r="L21" s="41"/>
      <c r="M21" s="41"/>
      <c r="N21" s="41"/>
      <c r="O21" s="41"/>
      <c r="P21" s="119"/>
      <c r="Q21" s="41"/>
    </row>
    <row r="22" spans="1:17" ht="18.75" customHeight="1" x14ac:dyDescent="0.3">
      <c r="A22" s="42"/>
      <c r="B22" s="208">
        <v>322</v>
      </c>
      <c r="C22" s="46"/>
      <c r="D22" s="210" t="s">
        <v>9</v>
      </c>
      <c r="E22" s="51">
        <f>SUM(F22:O22)</f>
        <v>66300</v>
      </c>
      <c r="F22" s="52">
        <f t="shared" ref="F22:G22" si="10">SUM(F23:F26)</f>
        <v>0</v>
      </c>
      <c r="G22" s="52">
        <f t="shared" si="10"/>
        <v>0</v>
      </c>
      <c r="H22" s="52">
        <v>66300</v>
      </c>
      <c r="I22" s="52"/>
      <c r="J22" s="52">
        <f t="shared" ref="J22:O22" si="11">SUM(J23:J26)</f>
        <v>0</v>
      </c>
      <c r="K22" s="52">
        <f t="shared" si="11"/>
        <v>0</v>
      </c>
      <c r="L22" s="52">
        <f t="shared" si="11"/>
        <v>0</v>
      </c>
      <c r="M22" s="52">
        <f t="shared" si="11"/>
        <v>0</v>
      </c>
      <c r="N22" s="52">
        <f t="shared" si="11"/>
        <v>0</v>
      </c>
      <c r="O22" s="52">
        <f t="shared" si="11"/>
        <v>0</v>
      </c>
      <c r="P22" s="119"/>
      <c r="Q22" s="41"/>
    </row>
    <row r="23" spans="1:17" ht="18.75" hidden="1" customHeight="1" x14ac:dyDescent="0.3">
      <c r="A23" s="42"/>
      <c r="B23" s="208"/>
      <c r="C23" s="46">
        <v>3221</v>
      </c>
      <c r="D23" s="55" t="s">
        <v>53</v>
      </c>
      <c r="E23" s="41">
        <f t="shared" si="9"/>
        <v>64000</v>
      </c>
      <c r="F23" s="41"/>
      <c r="G23" s="41"/>
      <c r="H23" s="41">
        <v>64000</v>
      </c>
      <c r="I23" s="41"/>
      <c r="J23" s="41"/>
      <c r="K23" s="41"/>
      <c r="L23" s="41"/>
      <c r="M23" s="41"/>
      <c r="N23" s="41"/>
      <c r="O23" s="41"/>
      <c r="P23" s="119"/>
      <c r="Q23" s="41"/>
    </row>
    <row r="24" spans="1:17" ht="18.75" hidden="1" customHeight="1" x14ac:dyDescent="0.3">
      <c r="A24" s="42"/>
      <c r="B24" s="208"/>
      <c r="C24" s="46">
        <v>3223</v>
      </c>
      <c r="D24" s="55" t="s">
        <v>54</v>
      </c>
      <c r="E24" s="41">
        <f t="shared" si="9"/>
        <v>300</v>
      </c>
      <c r="F24" s="54"/>
      <c r="G24" s="54"/>
      <c r="H24" s="54">
        <v>300</v>
      </c>
      <c r="I24" s="54"/>
      <c r="J24" s="41"/>
      <c r="K24" s="41"/>
      <c r="L24" s="41"/>
      <c r="M24" s="41"/>
      <c r="N24" s="41"/>
      <c r="O24" s="41"/>
      <c r="P24" s="119"/>
      <c r="Q24" s="41"/>
    </row>
    <row r="25" spans="1:17" ht="18.75" hidden="1" customHeight="1" x14ac:dyDescent="0.3">
      <c r="A25" s="42"/>
      <c r="B25" s="208"/>
      <c r="C25" s="46">
        <v>3224</v>
      </c>
      <c r="D25" s="55" t="s">
        <v>55</v>
      </c>
      <c r="E25" s="41">
        <f t="shared" si="9"/>
        <v>5000</v>
      </c>
      <c r="F25" s="41"/>
      <c r="G25" s="41"/>
      <c r="H25" s="41">
        <v>5000</v>
      </c>
      <c r="I25" s="41"/>
      <c r="J25" s="41"/>
      <c r="K25" s="41"/>
      <c r="L25" s="41"/>
      <c r="M25" s="41"/>
      <c r="N25" s="41"/>
      <c r="O25" s="41"/>
      <c r="P25" s="119"/>
      <c r="Q25" s="41"/>
    </row>
    <row r="26" spans="1:17" ht="18.75" hidden="1" customHeight="1" x14ac:dyDescent="0.3">
      <c r="A26" s="42"/>
      <c r="B26" s="208"/>
      <c r="C26" s="46">
        <v>3227</v>
      </c>
      <c r="D26" s="55" t="s">
        <v>151</v>
      </c>
      <c r="E26" s="41">
        <f t="shared" si="9"/>
        <v>0</v>
      </c>
      <c r="F26" s="41"/>
      <c r="G26" s="41"/>
      <c r="H26" s="41">
        <v>0</v>
      </c>
      <c r="I26" s="41"/>
      <c r="J26" s="41"/>
      <c r="K26" s="41"/>
      <c r="L26" s="41"/>
      <c r="M26" s="41"/>
      <c r="N26" s="41"/>
      <c r="O26" s="41"/>
      <c r="P26" s="119"/>
      <c r="Q26" s="41"/>
    </row>
    <row r="27" spans="1:17" ht="18.75" customHeight="1" x14ac:dyDescent="0.3">
      <c r="A27" s="42"/>
      <c r="B27" s="208">
        <v>323</v>
      </c>
      <c r="C27" s="46"/>
      <c r="D27" s="210" t="s">
        <v>10</v>
      </c>
      <c r="E27" s="51">
        <f>SUM(F27:O27)</f>
        <v>116060</v>
      </c>
      <c r="F27" s="52">
        <f t="shared" ref="F27:O27" si="12">SUM(F28:F35)</f>
        <v>0</v>
      </c>
      <c r="G27" s="52">
        <f t="shared" si="12"/>
        <v>0</v>
      </c>
      <c r="H27" s="52">
        <v>116060</v>
      </c>
      <c r="I27" s="52"/>
      <c r="J27" s="52">
        <f t="shared" si="12"/>
        <v>0</v>
      </c>
      <c r="K27" s="52">
        <f t="shared" si="12"/>
        <v>0</v>
      </c>
      <c r="L27" s="52">
        <f t="shared" si="12"/>
        <v>0</v>
      </c>
      <c r="M27" s="52">
        <f t="shared" si="12"/>
        <v>0</v>
      </c>
      <c r="N27" s="52">
        <f t="shared" si="12"/>
        <v>0</v>
      </c>
      <c r="O27" s="52">
        <f t="shared" si="12"/>
        <v>0</v>
      </c>
      <c r="P27" s="119"/>
      <c r="Q27" s="41"/>
    </row>
    <row r="28" spans="1:17" ht="18.75" hidden="1" customHeight="1" x14ac:dyDescent="0.3">
      <c r="A28" s="42"/>
      <c r="B28" s="208"/>
      <c r="C28" s="46">
        <v>3231</v>
      </c>
      <c r="D28" s="55" t="s">
        <v>56</v>
      </c>
      <c r="E28" s="41">
        <f t="shared" si="9"/>
        <v>20000</v>
      </c>
      <c r="F28" s="41"/>
      <c r="G28" s="41"/>
      <c r="H28" s="41">
        <v>20000</v>
      </c>
      <c r="I28" s="41"/>
      <c r="J28" s="41"/>
      <c r="K28" s="41"/>
      <c r="L28" s="41"/>
      <c r="M28" s="41"/>
      <c r="N28" s="41"/>
      <c r="O28" s="41"/>
      <c r="P28" s="119"/>
      <c r="Q28" s="41"/>
    </row>
    <row r="29" spans="1:17" ht="18.75" hidden="1" customHeight="1" x14ac:dyDescent="0.3">
      <c r="A29" s="42"/>
      <c r="B29" s="208"/>
      <c r="C29" s="46">
        <v>3232</v>
      </c>
      <c r="D29" s="55" t="s">
        <v>57</v>
      </c>
      <c r="E29" s="41">
        <f t="shared" si="9"/>
        <v>10000</v>
      </c>
      <c r="F29" s="41"/>
      <c r="G29" s="41"/>
      <c r="H29" s="41">
        <v>10000</v>
      </c>
      <c r="I29" s="41"/>
      <c r="J29" s="41"/>
      <c r="K29" s="41"/>
      <c r="L29" s="41"/>
      <c r="M29" s="41"/>
      <c r="N29" s="41"/>
      <c r="O29" s="41"/>
      <c r="P29" s="119"/>
      <c r="Q29" s="41"/>
    </row>
    <row r="30" spans="1:17" ht="18.75" hidden="1" customHeight="1" x14ac:dyDescent="0.3">
      <c r="A30" s="42"/>
      <c r="B30" s="208"/>
      <c r="C30" s="46">
        <v>3233</v>
      </c>
      <c r="D30" s="55" t="s">
        <v>58</v>
      </c>
      <c r="E30" s="41">
        <f t="shared" si="9"/>
        <v>960</v>
      </c>
      <c r="F30" s="41"/>
      <c r="G30" s="41"/>
      <c r="H30" s="41">
        <v>960</v>
      </c>
      <c r="I30" s="41"/>
      <c r="J30" s="41"/>
      <c r="K30" s="41"/>
      <c r="L30" s="41"/>
      <c r="M30" s="41"/>
      <c r="N30" s="41"/>
      <c r="O30" s="41"/>
      <c r="P30" s="119"/>
      <c r="Q30" s="41"/>
    </row>
    <row r="31" spans="1:17" ht="18.75" hidden="1" customHeight="1" x14ac:dyDescent="0.3">
      <c r="A31" s="42"/>
      <c r="B31" s="208"/>
      <c r="C31" s="46">
        <v>3234</v>
      </c>
      <c r="D31" s="55" t="s">
        <v>59</v>
      </c>
      <c r="E31" s="41">
        <f t="shared" si="9"/>
        <v>42000</v>
      </c>
      <c r="F31" s="41"/>
      <c r="G31" s="41"/>
      <c r="H31" s="41">
        <v>42000</v>
      </c>
      <c r="I31" s="41"/>
      <c r="J31" s="41"/>
      <c r="K31" s="41"/>
      <c r="L31" s="41"/>
      <c r="M31" s="41"/>
      <c r="N31" s="41"/>
      <c r="O31" s="41"/>
      <c r="P31" s="119"/>
      <c r="Q31" s="41"/>
    </row>
    <row r="32" spans="1:17" ht="18.75" hidden="1" customHeight="1" x14ac:dyDescent="0.3">
      <c r="A32" s="42"/>
      <c r="B32" s="208"/>
      <c r="C32" s="46">
        <v>3236</v>
      </c>
      <c r="D32" s="55" t="s">
        <v>61</v>
      </c>
      <c r="E32" s="41">
        <f t="shared" si="9"/>
        <v>2500</v>
      </c>
      <c r="F32" s="41"/>
      <c r="G32" s="41"/>
      <c r="H32" s="41">
        <v>2500</v>
      </c>
      <c r="I32" s="41"/>
      <c r="J32" s="41"/>
      <c r="K32" s="41"/>
      <c r="L32" s="41"/>
      <c r="M32" s="41"/>
      <c r="N32" s="41"/>
      <c r="O32" s="41"/>
      <c r="P32" s="119"/>
      <c r="Q32" s="41"/>
    </row>
    <row r="33" spans="1:17" ht="18.75" hidden="1" customHeight="1" x14ac:dyDescent="0.3">
      <c r="A33" s="42"/>
      <c r="B33" s="208"/>
      <c r="C33" s="46">
        <v>3237</v>
      </c>
      <c r="D33" s="55" t="s">
        <v>62</v>
      </c>
      <c r="E33" s="41">
        <f t="shared" si="9"/>
        <v>11500</v>
      </c>
      <c r="F33" s="41"/>
      <c r="G33" s="41"/>
      <c r="H33" s="41">
        <v>11500</v>
      </c>
      <c r="I33" s="41"/>
      <c r="J33" s="41"/>
      <c r="K33" s="41"/>
      <c r="L33" s="41"/>
      <c r="M33" s="41"/>
      <c r="N33" s="41"/>
      <c r="O33" s="41"/>
      <c r="P33" s="119"/>
      <c r="Q33" s="41"/>
    </row>
    <row r="34" spans="1:17" ht="18.75" hidden="1" customHeight="1" x14ac:dyDescent="0.3">
      <c r="A34" s="42"/>
      <c r="B34" s="208"/>
      <c r="C34" s="46">
        <v>3238</v>
      </c>
      <c r="D34" s="55" t="s">
        <v>63</v>
      </c>
      <c r="E34" s="41">
        <f t="shared" si="9"/>
        <v>6000</v>
      </c>
      <c r="F34" s="41"/>
      <c r="G34" s="41"/>
      <c r="H34" s="41">
        <v>6000</v>
      </c>
      <c r="I34" s="41"/>
      <c r="J34" s="41"/>
      <c r="K34" s="41"/>
      <c r="L34" s="41"/>
      <c r="M34" s="41"/>
      <c r="N34" s="41"/>
      <c r="O34" s="41"/>
      <c r="P34" s="119"/>
      <c r="Q34" s="41"/>
    </row>
    <row r="35" spans="1:17" ht="18.75" hidden="1" customHeight="1" x14ac:dyDescent="0.3">
      <c r="A35" s="42"/>
      <c r="B35" s="208"/>
      <c r="C35" s="46">
        <v>3239</v>
      </c>
      <c r="D35" s="55" t="s">
        <v>64</v>
      </c>
      <c r="E35" s="41">
        <f t="shared" si="9"/>
        <v>22500</v>
      </c>
      <c r="F35" s="41"/>
      <c r="G35" s="41"/>
      <c r="H35" s="41">
        <v>22500</v>
      </c>
      <c r="I35" s="41"/>
      <c r="J35" s="41"/>
      <c r="K35" s="41"/>
      <c r="L35" s="41"/>
      <c r="M35" s="41"/>
      <c r="N35" s="41"/>
      <c r="O35" s="41"/>
      <c r="P35" s="119"/>
      <c r="Q35" s="41"/>
    </row>
    <row r="36" spans="1:17" ht="18.75" customHeight="1" x14ac:dyDescent="0.3">
      <c r="A36" s="42"/>
      <c r="B36" s="208">
        <v>329</v>
      </c>
      <c r="C36" s="46"/>
      <c r="D36" s="210" t="s">
        <v>3</v>
      </c>
      <c r="E36" s="51">
        <f>SUM(F36:O36)</f>
        <v>2300</v>
      </c>
      <c r="F36" s="52">
        <f t="shared" ref="F36:G36" si="13">SUM(F38:F39)</f>
        <v>0</v>
      </c>
      <c r="G36" s="52">
        <f t="shared" si="13"/>
        <v>0</v>
      </c>
      <c r="H36" s="52">
        <v>2300</v>
      </c>
      <c r="I36" s="52"/>
      <c r="J36" s="52">
        <f t="shared" ref="J36:O36" si="14">SUM(J38:J39)</f>
        <v>0</v>
      </c>
      <c r="K36" s="52">
        <f t="shared" si="14"/>
        <v>0</v>
      </c>
      <c r="L36" s="52">
        <f t="shared" si="14"/>
        <v>0</v>
      </c>
      <c r="M36" s="52">
        <f t="shared" si="14"/>
        <v>0</v>
      </c>
      <c r="N36" s="52">
        <f t="shared" si="14"/>
        <v>0</v>
      </c>
      <c r="O36" s="52">
        <f t="shared" si="14"/>
        <v>0</v>
      </c>
      <c r="P36" s="119"/>
      <c r="Q36" s="41"/>
    </row>
    <row r="37" spans="1:17" ht="18.75" hidden="1" customHeight="1" x14ac:dyDescent="0.3">
      <c r="A37" s="42"/>
      <c r="B37" s="208"/>
      <c r="C37" s="46">
        <v>3292</v>
      </c>
      <c r="D37" s="210" t="s">
        <v>65</v>
      </c>
      <c r="E37" s="41">
        <f t="shared" si="9"/>
        <v>0</v>
      </c>
      <c r="F37" s="52"/>
      <c r="G37" s="52"/>
      <c r="H37" s="41">
        <v>0</v>
      </c>
      <c r="I37" s="52"/>
      <c r="J37" s="52"/>
      <c r="K37" s="52"/>
      <c r="L37" s="52"/>
      <c r="M37" s="52"/>
      <c r="N37" s="52"/>
      <c r="O37" s="52"/>
      <c r="P37" s="119"/>
      <c r="Q37" s="41"/>
    </row>
    <row r="38" spans="1:17" ht="18.75" hidden="1" customHeight="1" x14ac:dyDescent="0.3">
      <c r="A38" s="42"/>
      <c r="B38" s="208"/>
      <c r="C38" s="46">
        <v>3294</v>
      </c>
      <c r="D38" s="55" t="s">
        <v>66</v>
      </c>
      <c r="E38" s="41">
        <f t="shared" si="9"/>
        <v>1000</v>
      </c>
      <c r="F38" s="41"/>
      <c r="G38" s="41"/>
      <c r="H38" s="41">
        <v>1000</v>
      </c>
      <c r="I38" s="41"/>
      <c r="J38" s="41"/>
      <c r="K38" s="41"/>
      <c r="L38" s="41"/>
      <c r="M38" s="41"/>
      <c r="N38" s="41"/>
      <c r="O38" s="41"/>
      <c r="P38" s="119"/>
      <c r="Q38" s="41"/>
    </row>
    <row r="39" spans="1:17" ht="18.75" hidden="1" customHeight="1" x14ac:dyDescent="0.3">
      <c r="A39" s="42"/>
      <c r="B39" s="208"/>
      <c r="C39" s="46">
        <v>3299</v>
      </c>
      <c r="D39" s="55" t="s">
        <v>67</v>
      </c>
      <c r="E39" s="41">
        <f t="shared" si="9"/>
        <v>810</v>
      </c>
      <c r="F39" s="41"/>
      <c r="G39" s="41"/>
      <c r="H39" s="41">
        <v>810</v>
      </c>
      <c r="I39" s="41"/>
      <c r="J39" s="41"/>
      <c r="K39" s="41"/>
      <c r="L39" s="41"/>
      <c r="M39" s="41"/>
      <c r="N39" s="41"/>
      <c r="O39" s="41"/>
      <c r="P39" s="119"/>
      <c r="Q39" s="41"/>
    </row>
    <row r="40" spans="1:17" ht="18.75" customHeight="1" x14ac:dyDescent="0.3">
      <c r="A40" s="42"/>
      <c r="B40" s="209">
        <v>34</v>
      </c>
      <c r="C40" s="44"/>
      <c r="D40" s="210" t="s">
        <v>28</v>
      </c>
      <c r="E40" s="50">
        <f>SUM(F40:O40)</f>
        <v>7000</v>
      </c>
      <c r="F40" s="50">
        <f t="shared" ref="F40:G41" si="15">SUM(F41)</f>
        <v>0</v>
      </c>
      <c r="G40" s="50">
        <f t="shared" si="15"/>
        <v>0</v>
      </c>
      <c r="H40" s="50">
        <f>SUM(H41)</f>
        <v>7000</v>
      </c>
      <c r="I40" s="50"/>
      <c r="J40" s="50">
        <f t="shared" ref="J40:O41" si="16">SUM(J41)</f>
        <v>0</v>
      </c>
      <c r="K40" s="50">
        <f t="shared" si="16"/>
        <v>0</v>
      </c>
      <c r="L40" s="50">
        <f t="shared" si="16"/>
        <v>0</v>
      </c>
      <c r="M40" s="50">
        <f t="shared" si="16"/>
        <v>0</v>
      </c>
      <c r="N40" s="50">
        <f t="shared" si="16"/>
        <v>0</v>
      </c>
      <c r="O40" s="50">
        <f t="shared" si="16"/>
        <v>0</v>
      </c>
      <c r="P40" s="74"/>
      <c r="Q40" s="49"/>
    </row>
    <row r="41" spans="1:17" ht="18.75" customHeight="1" x14ac:dyDescent="0.3">
      <c r="A41" s="42"/>
      <c r="B41" s="208">
        <v>343</v>
      </c>
      <c r="C41" s="46"/>
      <c r="D41" s="210" t="s">
        <v>11</v>
      </c>
      <c r="E41" s="51">
        <f>SUM(F41:O41)</f>
        <v>7000</v>
      </c>
      <c r="F41" s="52">
        <f t="shared" si="15"/>
        <v>0</v>
      </c>
      <c r="G41" s="52">
        <f t="shared" si="15"/>
        <v>0</v>
      </c>
      <c r="H41" s="52">
        <f>SUM(H42)</f>
        <v>7000</v>
      </c>
      <c r="I41" s="52"/>
      <c r="J41" s="52">
        <f t="shared" si="16"/>
        <v>0</v>
      </c>
      <c r="K41" s="52">
        <f t="shared" si="16"/>
        <v>0</v>
      </c>
      <c r="L41" s="52">
        <f t="shared" si="16"/>
        <v>0</v>
      </c>
      <c r="M41" s="52">
        <f t="shared" si="16"/>
        <v>0</v>
      </c>
      <c r="N41" s="52">
        <f t="shared" si="16"/>
        <v>0</v>
      </c>
      <c r="O41" s="52">
        <f t="shared" si="16"/>
        <v>0</v>
      </c>
      <c r="P41" s="119"/>
      <c r="Q41" s="41"/>
    </row>
    <row r="42" spans="1:17" ht="18" hidden="1" customHeight="1" x14ac:dyDescent="0.3">
      <c r="A42" s="9"/>
      <c r="B42" s="18"/>
      <c r="C42" s="46">
        <v>3431</v>
      </c>
      <c r="D42" s="210" t="s">
        <v>150</v>
      </c>
      <c r="E42" s="41">
        <f t="shared" ref="E42" si="17">SUM(F42:O42)</f>
        <v>7000</v>
      </c>
      <c r="F42" s="2"/>
      <c r="G42" s="2"/>
      <c r="H42" s="11">
        <v>7000</v>
      </c>
      <c r="I42" s="11"/>
      <c r="J42" s="20"/>
      <c r="K42" s="20"/>
      <c r="L42" s="20"/>
      <c r="M42" s="20"/>
      <c r="N42" s="20"/>
      <c r="O42" s="20"/>
      <c r="P42" s="93"/>
      <c r="Q42" s="2"/>
    </row>
    <row r="43" spans="1:17" s="13" customFormat="1" ht="16.5" customHeight="1" x14ac:dyDescent="0.3">
      <c r="A43" s="56" t="s">
        <v>104</v>
      </c>
      <c r="B43" s="179" t="s">
        <v>108</v>
      </c>
      <c r="C43" s="57"/>
      <c r="D43" s="58"/>
      <c r="E43" s="151">
        <f>SUM(F43:O43)</f>
        <v>348441</v>
      </c>
      <c r="F43" s="59">
        <f t="shared" ref="F43:G43" si="18">SUM(F44)</f>
        <v>0</v>
      </c>
      <c r="G43" s="59">
        <f t="shared" si="18"/>
        <v>0</v>
      </c>
      <c r="H43" s="59">
        <f>SUM(H44)</f>
        <v>348441</v>
      </c>
      <c r="I43" s="59"/>
      <c r="J43" s="59">
        <f t="shared" ref="J43:Q43" si="19">SUM(J44)</f>
        <v>0</v>
      </c>
      <c r="K43" s="59">
        <f t="shared" si="19"/>
        <v>0</v>
      </c>
      <c r="L43" s="59">
        <f t="shared" si="19"/>
        <v>0</v>
      </c>
      <c r="M43" s="59">
        <f t="shared" si="19"/>
        <v>0</v>
      </c>
      <c r="N43" s="59">
        <f t="shared" si="19"/>
        <v>0</v>
      </c>
      <c r="O43" s="59">
        <f t="shared" si="19"/>
        <v>0</v>
      </c>
      <c r="P43" s="121">
        <f t="shared" si="19"/>
        <v>420000</v>
      </c>
      <c r="Q43" s="59">
        <f t="shared" si="19"/>
        <v>420000</v>
      </c>
    </row>
    <row r="44" spans="1:17" ht="17.25" customHeight="1" x14ac:dyDescent="0.3">
      <c r="A44" s="42"/>
      <c r="B44" s="209">
        <v>32</v>
      </c>
      <c r="C44" s="44"/>
      <c r="D44" s="210" t="s">
        <v>27</v>
      </c>
      <c r="E44" s="50">
        <f>SUM(F44:O44)</f>
        <v>348441</v>
      </c>
      <c r="F44" s="50">
        <f t="shared" ref="F44:G44" si="20">SUM(F45+F48+F50+F54)</f>
        <v>0</v>
      </c>
      <c r="G44" s="50">
        <f t="shared" si="20"/>
        <v>0</v>
      </c>
      <c r="H44" s="50">
        <f>SUM(H45+H48+H50+H54)</f>
        <v>348441</v>
      </c>
      <c r="I44" s="50"/>
      <c r="J44" s="50">
        <f t="shared" ref="J44:O44" si="21">SUM(J45+J48+J50+J54)</f>
        <v>0</v>
      </c>
      <c r="K44" s="50">
        <f t="shared" si="21"/>
        <v>0</v>
      </c>
      <c r="L44" s="50">
        <f t="shared" si="21"/>
        <v>0</v>
      </c>
      <c r="M44" s="50">
        <f t="shared" si="21"/>
        <v>0</v>
      </c>
      <c r="N44" s="50">
        <f t="shared" si="21"/>
        <v>0</v>
      </c>
      <c r="O44" s="50">
        <f t="shared" si="21"/>
        <v>0</v>
      </c>
      <c r="P44" s="74">
        <v>420000</v>
      </c>
      <c r="Q44" s="49">
        <v>420000</v>
      </c>
    </row>
    <row r="45" spans="1:17" ht="17.25" customHeight="1" x14ac:dyDescent="0.3">
      <c r="A45" s="42"/>
      <c r="B45" s="208">
        <v>321</v>
      </c>
      <c r="C45" s="46"/>
      <c r="D45" s="210" t="s">
        <v>8</v>
      </c>
      <c r="E45" s="51">
        <f>SUM(F45:O45)</f>
        <v>185997</v>
      </c>
      <c r="F45" s="52">
        <f t="shared" ref="F45:G45" si="22">SUM(F46:F47)</f>
        <v>0</v>
      </c>
      <c r="G45" s="52">
        <f t="shared" si="22"/>
        <v>0</v>
      </c>
      <c r="H45" s="52">
        <v>185997</v>
      </c>
      <c r="I45" s="52"/>
      <c r="J45" s="52">
        <f t="shared" ref="J45:O45" si="23">SUM(J46:J47)</f>
        <v>0</v>
      </c>
      <c r="K45" s="52">
        <f t="shared" si="23"/>
        <v>0</v>
      </c>
      <c r="L45" s="52">
        <f t="shared" si="23"/>
        <v>0</v>
      </c>
      <c r="M45" s="52">
        <f t="shared" si="23"/>
        <v>0</v>
      </c>
      <c r="N45" s="52">
        <f t="shared" si="23"/>
        <v>0</v>
      </c>
      <c r="O45" s="52">
        <f t="shared" si="23"/>
        <v>0</v>
      </c>
      <c r="P45" s="119"/>
      <c r="Q45" s="41"/>
    </row>
    <row r="46" spans="1:17" ht="17.25" hidden="1" customHeight="1" x14ac:dyDescent="0.3">
      <c r="A46" s="42"/>
      <c r="B46" s="208"/>
      <c r="C46" s="46">
        <v>3211</v>
      </c>
      <c r="D46" s="210" t="s">
        <v>98</v>
      </c>
      <c r="E46" s="41">
        <f t="shared" ref="E46:E47" si="24">SUM(F46:O46)</f>
        <v>0</v>
      </c>
      <c r="F46" s="41"/>
      <c r="G46" s="41"/>
      <c r="H46" s="41">
        <v>0</v>
      </c>
      <c r="I46" s="41"/>
      <c r="J46" s="45"/>
      <c r="K46" s="41"/>
      <c r="L46" s="41"/>
      <c r="M46" s="41"/>
      <c r="N46" s="41"/>
      <c r="O46" s="41"/>
      <c r="P46" s="119"/>
      <c r="Q46" s="41"/>
    </row>
    <row r="47" spans="1:17" ht="17.25" hidden="1" customHeight="1" x14ac:dyDescent="0.3">
      <c r="A47" s="42"/>
      <c r="B47" s="208"/>
      <c r="C47" s="141">
        <v>3212</v>
      </c>
      <c r="D47" s="55" t="s">
        <v>51</v>
      </c>
      <c r="E47" s="41">
        <f t="shared" si="24"/>
        <v>223345</v>
      </c>
      <c r="F47" s="41"/>
      <c r="G47" s="41"/>
      <c r="H47" s="41">
        <v>223345</v>
      </c>
      <c r="I47" s="41"/>
      <c r="J47" s="41"/>
      <c r="K47" s="41"/>
      <c r="L47" s="41"/>
      <c r="M47" s="41"/>
      <c r="N47" s="41"/>
      <c r="O47" s="41"/>
      <c r="P47" s="119"/>
      <c r="Q47" s="41"/>
    </row>
    <row r="48" spans="1:17" ht="17.25" customHeight="1" x14ac:dyDescent="0.3">
      <c r="A48" s="42"/>
      <c r="B48" s="208">
        <v>322</v>
      </c>
      <c r="C48" s="46"/>
      <c r="D48" s="210" t="s">
        <v>9</v>
      </c>
      <c r="E48" s="51">
        <f>SUM(F48:O48)</f>
        <v>115600</v>
      </c>
      <c r="F48" s="52">
        <f t="shared" ref="F48:G48" si="25">SUM(F49)</f>
        <v>0</v>
      </c>
      <c r="G48" s="52">
        <f t="shared" si="25"/>
        <v>0</v>
      </c>
      <c r="H48" s="52">
        <v>115600</v>
      </c>
      <c r="I48" s="52"/>
      <c r="J48" s="52">
        <f t="shared" ref="J48:O48" si="26">SUM(J49)</f>
        <v>0</v>
      </c>
      <c r="K48" s="52">
        <f t="shared" si="26"/>
        <v>0</v>
      </c>
      <c r="L48" s="52">
        <f t="shared" si="26"/>
        <v>0</v>
      </c>
      <c r="M48" s="52">
        <f t="shared" si="26"/>
        <v>0</v>
      </c>
      <c r="N48" s="52">
        <f t="shared" si="26"/>
        <v>0</v>
      </c>
      <c r="O48" s="52">
        <f t="shared" si="26"/>
        <v>0</v>
      </c>
      <c r="P48" s="119"/>
      <c r="Q48" s="41"/>
    </row>
    <row r="49" spans="1:17" ht="17.25" hidden="1" customHeight="1" x14ac:dyDescent="0.3">
      <c r="A49" s="42"/>
      <c r="B49" s="208"/>
      <c r="C49" s="46">
        <v>3223</v>
      </c>
      <c r="D49" s="55" t="s">
        <v>54</v>
      </c>
      <c r="E49" s="41">
        <f t="shared" ref="E49" si="27">SUM(F49:O49)</f>
        <v>128300</v>
      </c>
      <c r="F49" s="41"/>
      <c r="G49" s="41"/>
      <c r="H49" s="41">
        <v>128300</v>
      </c>
      <c r="I49" s="41"/>
      <c r="J49" s="41"/>
      <c r="K49" s="41"/>
      <c r="L49" s="41"/>
      <c r="M49" s="41"/>
      <c r="N49" s="41"/>
      <c r="O49" s="41"/>
      <c r="P49" s="119" t="e">
        <f>SUM(Q49:Q49)</f>
        <v>#REF!</v>
      </c>
      <c r="Q49" s="41" t="e">
        <f>SUM(#REF!)</f>
        <v>#REF!</v>
      </c>
    </row>
    <row r="50" spans="1:17" ht="17.25" customHeight="1" x14ac:dyDescent="0.3">
      <c r="A50" s="42"/>
      <c r="B50" s="208">
        <v>323</v>
      </c>
      <c r="C50" s="46"/>
      <c r="D50" s="210" t="s">
        <v>10</v>
      </c>
      <c r="E50" s="51">
        <f>SUM(F50:O50)</f>
        <v>40360</v>
      </c>
      <c r="F50" s="52">
        <f t="shared" ref="F50:G50" si="28">SUM(F51:F53)</f>
        <v>0</v>
      </c>
      <c r="G50" s="52">
        <f t="shared" si="28"/>
        <v>0</v>
      </c>
      <c r="H50" s="52">
        <v>40360</v>
      </c>
      <c r="I50" s="52"/>
      <c r="J50" s="52">
        <f t="shared" ref="J50:O50" si="29">SUM(J51:J53)</f>
        <v>0</v>
      </c>
      <c r="K50" s="52">
        <f t="shared" si="29"/>
        <v>0</v>
      </c>
      <c r="L50" s="52">
        <f t="shared" si="29"/>
        <v>0</v>
      </c>
      <c r="M50" s="52">
        <f t="shared" si="29"/>
        <v>0</v>
      </c>
      <c r="N50" s="52">
        <f t="shared" si="29"/>
        <v>0</v>
      </c>
      <c r="O50" s="52">
        <f t="shared" si="29"/>
        <v>0</v>
      </c>
      <c r="P50" s="119"/>
      <c r="Q50" s="41"/>
    </row>
    <row r="51" spans="1:17" ht="17.25" hidden="1" customHeight="1" x14ac:dyDescent="0.3">
      <c r="A51" s="42"/>
      <c r="B51" s="208"/>
      <c r="C51" s="46">
        <v>3232</v>
      </c>
      <c r="D51" s="210" t="s">
        <v>99</v>
      </c>
      <c r="E51" s="41">
        <f t="shared" ref="E51:E53" si="30">SUM(F51:O51)</f>
        <v>0</v>
      </c>
      <c r="F51" s="41"/>
      <c r="G51" s="41"/>
      <c r="H51" s="41">
        <v>0</v>
      </c>
      <c r="I51" s="41"/>
      <c r="J51" s="45"/>
      <c r="K51" s="41"/>
      <c r="L51" s="41"/>
      <c r="M51" s="41"/>
      <c r="N51" s="41"/>
      <c r="O51" s="41"/>
      <c r="P51" s="119"/>
      <c r="Q51" s="41"/>
    </row>
    <row r="52" spans="1:17" ht="17.25" hidden="1" customHeight="1" x14ac:dyDescent="0.3">
      <c r="A52" s="42"/>
      <c r="B52" s="208"/>
      <c r="C52" s="46">
        <v>3235</v>
      </c>
      <c r="D52" s="55" t="s">
        <v>60</v>
      </c>
      <c r="E52" s="41">
        <f t="shared" si="30"/>
        <v>50000</v>
      </c>
      <c r="F52" s="41"/>
      <c r="G52" s="41"/>
      <c r="H52" s="41">
        <v>50000</v>
      </c>
      <c r="I52" s="41"/>
      <c r="J52" s="41"/>
      <c r="K52" s="41"/>
      <c r="L52" s="41"/>
      <c r="M52" s="41"/>
      <c r="N52" s="41"/>
      <c r="O52" s="41"/>
      <c r="P52" s="119" t="e">
        <f>SUM(Q52:Q52)</f>
        <v>#REF!</v>
      </c>
      <c r="Q52" s="41" t="e">
        <f>SUM(#REF!)</f>
        <v>#REF!</v>
      </c>
    </row>
    <row r="53" spans="1:17" ht="17.25" hidden="1" customHeight="1" x14ac:dyDescent="0.3">
      <c r="A53" s="42"/>
      <c r="B53" s="208"/>
      <c r="C53" s="46">
        <v>3236</v>
      </c>
      <c r="D53" s="55" t="s">
        <v>61</v>
      </c>
      <c r="E53" s="41">
        <f t="shared" si="30"/>
        <v>7500</v>
      </c>
      <c r="F53" s="41"/>
      <c r="G53" s="41"/>
      <c r="H53" s="41">
        <v>7500</v>
      </c>
      <c r="I53" s="41"/>
      <c r="J53" s="45"/>
      <c r="K53" s="41"/>
      <c r="L53" s="41"/>
      <c r="M53" s="41"/>
      <c r="N53" s="41"/>
      <c r="O53" s="41"/>
      <c r="P53" s="119"/>
      <c r="Q53" s="41"/>
    </row>
    <row r="54" spans="1:17" ht="17.25" customHeight="1" x14ac:dyDescent="0.3">
      <c r="A54" s="42"/>
      <c r="B54" s="208">
        <v>329</v>
      </c>
      <c r="C54" s="46"/>
      <c r="D54" s="210" t="s">
        <v>3</v>
      </c>
      <c r="E54" s="51">
        <f>SUM(F54:O54)</f>
        <v>6484</v>
      </c>
      <c r="F54" s="52">
        <f t="shared" ref="F54:G54" si="31">SUM(F55)</f>
        <v>0</v>
      </c>
      <c r="G54" s="52">
        <f t="shared" si="31"/>
        <v>0</v>
      </c>
      <c r="H54" s="52">
        <v>6484</v>
      </c>
      <c r="I54" s="52"/>
      <c r="J54" s="52">
        <f t="shared" ref="J54:O54" si="32">SUM(J55)</f>
        <v>0</v>
      </c>
      <c r="K54" s="52">
        <f t="shared" si="32"/>
        <v>0</v>
      </c>
      <c r="L54" s="52">
        <f t="shared" si="32"/>
        <v>0</v>
      </c>
      <c r="M54" s="52">
        <f t="shared" si="32"/>
        <v>0</v>
      </c>
      <c r="N54" s="52">
        <f t="shared" si="32"/>
        <v>0</v>
      </c>
      <c r="O54" s="52">
        <f t="shared" si="32"/>
        <v>0</v>
      </c>
      <c r="P54" s="119"/>
      <c r="Q54" s="41"/>
    </row>
    <row r="55" spans="1:17" ht="17.25" hidden="1" customHeight="1" x14ac:dyDescent="0.3">
      <c r="A55" s="42"/>
      <c r="B55" s="208"/>
      <c r="C55" s="46">
        <v>3292</v>
      </c>
      <c r="D55" s="210" t="s">
        <v>65</v>
      </c>
      <c r="E55" s="41">
        <f t="shared" ref="E55" si="33">SUM(F55:O55)</f>
        <v>6529</v>
      </c>
      <c r="F55" s="41"/>
      <c r="G55" s="41"/>
      <c r="H55" s="41">
        <v>6529</v>
      </c>
      <c r="I55" s="41"/>
      <c r="J55" s="45"/>
      <c r="K55" s="41"/>
      <c r="L55" s="41"/>
      <c r="M55" s="41"/>
      <c r="N55" s="41"/>
      <c r="O55" s="41"/>
      <c r="P55" s="119"/>
      <c r="Q55" s="41"/>
    </row>
    <row r="56" spans="1:17" s="153" customFormat="1" ht="16.5" customHeight="1" x14ac:dyDescent="0.3">
      <c r="A56" s="221" t="s">
        <v>88</v>
      </c>
      <c r="B56" s="222" t="s">
        <v>161</v>
      </c>
      <c r="C56" s="223"/>
      <c r="D56" s="222"/>
      <c r="E56" s="224">
        <f>SUM(F56:O56)</f>
        <v>578785</v>
      </c>
      <c r="F56" s="224">
        <f>SUM(F57+F63+F68+F75+F85+F88+F97+F106+F120+F131+F140)</f>
        <v>0</v>
      </c>
      <c r="G56" s="224">
        <f t="shared" ref="G56:Q56" si="34">SUM(G57+G63+G68+G75+G85+G88+G97+G106+G120+G131+G140)</f>
        <v>0</v>
      </c>
      <c r="H56" s="224">
        <f t="shared" si="34"/>
        <v>0</v>
      </c>
      <c r="I56" s="224">
        <f t="shared" si="34"/>
        <v>0</v>
      </c>
      <c r="J56" s="224">
        <f t="shared" si="34"/>
        <v>103070</v>
      </c>
      <c r="K56" s="224">
        <f t="shared" si="34"/>
        <v>137515</v>
      </c>
      <c r="L56" s="224">
        <f t="shared" si="34"/>
        <v>0</v>
      </c>
      <c r="M56" s="224">
        <f t="shared" si="34"/>
        <v>0</v>
      </c>
      <c r="N56" s="224">
        <f t="shared" si="34"/>
        <v>105000</v>
      </c>
      <c r="O56" s="224">
        <f t="shared" si="34"/>
        <v>233200</v>
      </c>
      <c r="P56" s="224">
        <f t="shared" si="34"/>
        <v>1589000</v>
      </c>
      <c r="Q56" s="224">
        <f t="shared" si="34"/>
        <v>1589000</v>
      </c>
    </row>
    <row r="57" spans="1:17" s="13" customFormat="1" ht="16.5" customHeight="1" x14ac:dyDescent="0.3">
      <c r="A57" s="47" t="s">
        <v>163</v>
      </c>
      <c r="B57" s="60" t="s">
        <v>164</v>
      </c>
      <c r="C57" s="180"/>
      <c r="D57" s="181"/>
      <c r="E57" s="151">
        <f>SUM(F57:O57)</f>
        <v>15</v>
      </c>
      <c r="F57" s="61">
        <f>SUM(F60)</f>
        <v>0</v>
      </c>
      <c r="G57" s="61">
        <f t="shared" ref="G57:O57" si="35">SUM(G60)</f>
        <v>0</v>
      </c>
      <c r="H57" s="61">
        <f t="shared" si="35"/>
        <v>0</v>
      </c>
      <c r="I57" s="61"/>
      <c r="J57" s="61">
        <f t="shared" si="35"/>
        <v>0</v>
      </c>
      <c r="K57" s="61">
        <f>SUM(K60+K58+K59)</f>
        <v>15</v>
      </c>
      <c r="L57" s="61">
        <f>SUM(L60+L58+L59)</f>
        <v>0</v>
      </c>
      <c r="M57" s="61">
        <f t="shared" ref="M57" si="36">SUM(M60)</f>
        <v>0</v>
      </c>
      <c r="N57" s="61">
        <f t="shared" si="35"/>
        <v>0</v>
      </c>
      <c r="O57" s="61">
        <f t="shared" si="35"/>
        <v>0</v>
      </c>
      <c r="P57" s="236">
        <v>6000</v>
      </c>
      <c r="Q57" s="183">
        <v>6000</v>
      </c>
    </row>
    <row r="58" spans="1:17" s="22" customFormat="1" ht="16.5" customHeight="1" x14ac:dyDescent="0.3">
      <c r="A58" s="46"/>
      <c r="B58" s="202" t="s">
        <v>182</v>
      </c>
      <c r="C58" s="203"/>
      <c r="D58" s="210" t="s">
        <v>10</v>
      </c>
      <c r="E58" s="51">
        <f t="shared" ref="E58:E59" si="37">SUM(F58:O58)</f>
        <v>0</v>
      </c>
      <c r="F58" s="65"/>
      <c r="G58" s="65"/>
      <c r="H58" s="65"/>
      <c r="I58" s="65"/>
      <c r="J58" s="65"/>
      <c r="K58" s="65">
        <v>0</v>
      </c>
      <c r="L58" s="65">
        <v>0</v>
      </c>
      <c r="M58" s="65"/>
      <c r="N58" s="65"/>
      <c r="O58" s="65"/>
      <c r="P58" s="120"/>
      <c r="Q58" s="45"/>
    </row>
    <row r="59" spans="1:17" s="22" customFormat="1" ht="16.5" customHeight="1" x14ac:dyDescent="0.3">
      <c r="A59" s="46"/>
      <c r="B59" s="202" t="s">
        <v>183</v>
      </c>
      <c r="C59" s="203"/>
      <c r="D59" s="210" t="s">
        <v>3</v>
      </c>
      <c r="E59" s="51">
        <f t="shared" si="37"/>
        <v>15</v>
      </c>
      <c r="F59" s="65"/>
      <c r="G59" s="65"/>
      <c r="H59" s="65"/>
      <c r="I59" s="65"/>
      <c r="J59" s="65"/>
      <c r="K59" s="65">
        <v>15</v>
      </c>
      <c r="L59" s="65">
        <v>0</v>
      </c>
      <c r="M59" s="65"/>
      <c r="N59" s="65"/>
      <c r="O59" s="65"/>
      <c r="P59" s="120"/>
      <c r="Q59" s="45"/>
    </row>
    <row r="60" spans="1:17" s="157" customFormat="1" ht="16.5" customHeight="1" x14ac:dyDescent="0.3">
      <c r="A60" s="154"/>
      <c r="B60" s="150">
        <v>42</v>
      </c>
      <c r="C60" s="182"/>
      <c r="D60" s="210" t="s">
        <v>29</v>
      </c>
      <c r="E60" s="50">
        <f>SUM(F60:O60)</f>
        <v>0</v>
      </c>
      <c r="F60" s="50">
        <f t="shared" ref="F60:J60" si="38">SUM(F61+F62)</f>
        <v>0</v>
      </c>
      <c r="G60" s="50">
        <f t="shared" si="38"/>
        <v>0</v>
      </c>
      <c r="H60" s="50">
        <f t="shared" si="38"/>
        <v>0</v>
      </c>
      <c r="I60" s="50"/>
      <c r="J60" s="50">
        <f t="shared" si="38"/>
        <v>0</v>
      </c>
      <c r="K60" s="50">
        <f>SUM(K61+K62)</f>
        <v>0</v>
      </c>
      <c r="L60" s="50">
        <f>SUM(L61+L62)</f>
        <v>0</v>
      </c>
      <c r="M60" s="50">
        <f t="shared" ref="M60:O60" si="39">SUM(M61+M62)</f>
        <v>0</v>
      </c>
      <c r="N60" s="50">
        <f t="shared" si="39"/>
        <v>0</v>
      </c>
      <c r="O60" s="50">
        <f t="shared" si="39"/>
        <v>0</v>
      </c>
      <c r="P60" s="156"/>
      <c r="Q60" s="155"/>
    </row>
    <row r="61" spans="1:17" s="157" customFormat="1" ht="16.5" customHeight="1" x14ac:dyDescent="0.3">
      <c r="A61" s="154"/>
      <c r="B61" s="158">
        <v>421</v>
      </c>
      <c r="C61" s="182"/>
      <c r="D61" s="159" t="s">
        <v>165</v>
      </c>
      <c r="E61" s="51">
        <f t="shared" ref="E61:E62" si="40">SUM(F61:O61)</f>
        <v>0</v>
      </c>
      <c r="F61" s="52">
        <v>0</v>
      </c>
      <c r="G61" s="52">
        <v>0</v>
      </c>
      <c r="H61" s="52">
        <v>0</v>
      </c>
      <c r="I61" s="52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156"/>
      <c r="Q61" s="155"/>
    </row>
    <row r="62" spans="1:17" s="157" customFormat="1" ht="16.5" customHeight="1" x14ac:dyDescent="0.3">
      <c r="A62" s="154"/>
      <c r="B62" s="158">
        <v>422</v>
      </c>
      <c r="C62" s="182"/>
      <c r="D62" s="71" t="s">
        <v>13</v>
      </c>
      <c r="E62" s="51">
        <f t="shared" si="40"/>
        <v>0</v>
      </c>
      <c r="F62" s="52">
        <v>0</v>
      </c>
      <c r="G62" s="52">
        <v>0</v>
      </c>
      <c r="H62" s="52">
        <v>0</v>
      </c>
      <c r="I62" s="52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156"/>
      <c r="Q62" s="155"/>
    </row>
    <row r="63" spans="1:17" s="13" customFormat="1" ht="16.5" customHeight="1" x14ac:dyDescent="0.3">
      <c r="A63" s="216" t="s">
        <v>105</v>
      </c>
      <c r="B63" s="60" t="s">
        <v>131</v>
      </c>
      <c r="C63" s="180"/>
      <c r="D63" s="181"/>
      <c r="E63" s="151">
        <f>SUM(F63:O63)</f>
        <v>0</v>
      </c>
      <c r="F63" s="61">
        <f>SUM(F64)</f>
        <v>0</v>
      </c>
      <c r="G63" s="61">
        <f t="shared" ref="G63:Q63" si="41">SUM(G64)</f>
        <v>0</v>
      </c>
      <c r="H63" s="61">
        <f t="shared" si="41"/>
        <v>0</v>
      </c>
      <c r="I63" s="61"/>
      <c r="J63" s="61">
        <f t="shared" si="41"/>
        <v>0</v>
      </c>
      <c r="K63" s="61">
        <f t="shared" si="41"/>
        <v>0</v>
      </c>
      <c r="L63" s="61">
        <f t="shared" si="41"/>
        <v>0</v>
      </c>
      <c r="M63" s="61">
        <f t="shared" si="41"/>
        <v>0</v>
      </c>
      <c r="N63" s="61">
        <f t="shared" si="41"/>
        <v>0</v>
      </c>
      <c r="O63" s="61">
        <f t="shared" si="41"/>
        <v>0</v>
      </c>
      <c r="P63" s="236">
        <f t="shared" si="41"/>
        <v>0</v>
      </c>
      <c r="Q63" s="183">
        <f t="shared" si="41"/>
        <v>0</v>
      </c>
    </row>
    <row r="64" spans="1:17" s="13" customFormat="1" ht="19.5" customHeight="1" x14ac:dyDescent="0.3">
      <c r="A64" s="63"/>
      <c r="B64" s="209">
        <v>32</v>
      </c>
      <c r="C64" s="44"/>
      <c r="D64" s="210" t="s">
        <v>27</v>
      </c>
      <c r="E64" s="50">
        <f>SUM(F64:O64)</f>
        <v>0</v>
      </c>
      <c r="F64" s="64">
        <f>SUM(F65:F67)</f>
        <v>0</v>
      </c>
      <c r="G64" s="64">
        <f t="shared" ref="G64:O64" si="42">SUM(G65:G67)</f>
        <v>0</v>
      </c>
      <c r="H64" s="64">
        <f t="shared" si="42"/>
        <v>0</v>
      </c>
      <c r="I64" s="64"/>
      <c r="J64" s="64">
        <f t="shared" si="42"/>
        <v>0</v>
      </c>
      <c r="K64" s="64">
        <f t="shared" si="42"/>
        <v>0</v>
      </c>
      <c r="L64" s="64"/>
      <c r="M64" s="64">
        <f t="shared" ref="M64" si="43">SUM(M65:M67)</f>
        <v>0</v>
      </c>
      <c r="N64" s="64">
        <f t="shared" si="42"/>
        <v>0</v>
      </c>
      <c r="O64" s="64">
        <f t="shared" si="42"/>
        <v>0</v>
      </c>
      <c r="P64" s="123"/>
      <c r="Q64" s="64"/>
    </row>
    <row r="65" spans="1:17" s="13" customFormat="1" ht="19.5" customHeight="1" x14ac:dyDescent="0.3">
      <c r="A65" s="63"/>
      <c r="B65" s="208">
        <v>321</v>
      </c>
      <c r="C65" s="44"/>
      <c r="D65" s="210" t="s">
        <v>8</v>
      </c>
      <c r="E65" s="51">
        <f t="shared" ref="E65:E78" si="44">SUM(F65:O65)</f>
        <v>0</v>
      </c>
      <c r="F65" s="66">
        <v>0</v>
      </c>
      <c r="G65" s="66">
        <v>0</v>
      </c>
      <c r="H65" s="66">
        <v>0</v>
      </c>
      <c r="I65" s="66"/>
      <c r="J65" s="66">
        <v>0</v>
      </c>
      <c r="K65" s="66">
        <v>0</v>
      </c>
      <c r="L65" s="66"/>
      <c r="M65" s="66">
        <v>0</v>
      </c>
      <c r="N65" s="66">
        <v>0</v>
      </c>
      <c r="O65" s="66">
        <v>0</v>
      </c>
      <c r="P65" s="124"/>
      <c r="Q65" s="65"/>
    </row>
    <row r="66" spans="1:17" s="13" customFormat="1" ht="19.5" customHeight="1" x14ac:dyDescent="0.3">
      <c r="A66" s="63"/>
      <c r="B66" s="208">
        <v>322</v>
      </c>
      <c r="C66" s="46"/>
      <c r="D66" s="210" t="s">
        <v>9</v>
      </c>
      <c r="E66" s="51">
        <f t="shared" si="44"/>
        <v>0</v>
      </c>
      <c r="F66" s="66">
        <v>0</v>
      </c>
      <c r="G66" s="66">
        <v>0</v>
      </c>
      <c r="H66" s="66">
        <v>0</v>
      </c>
      <c r="I66" s="66"/>
      <c r="J66" s="66">
        <v>0</v>
      </c>
      <c r="K66" s="66">
        <v>0</v>
      </c>
      <c r="L66" s="66"/>
      <c r="M66" s="66">
        <v>0</v>
      </c>
      <c r="N66" s="66">
        <v>0</v>
      </c>
      <c r="O66" s="66">
        <v>0</v>
      </c>
      <c r="P66" s="124"/>
      <c r="Q66" s="65"/>
    </row>
    <row r="67" spans="1:17" s="13" customFormat="1" ht="19.5" customHeight="1" x14ac:dyDescent="0.3">
      <c r="A67" s="63"/>
      <c r="B67" s="202" t="s">
        <v>182</v>
      </c>
      <c r="C67" s="203"/>
      <c r="D67" s="210" t="s">
        <v>10</v>
      </c>
      <c r="E67" s="51">
        <f t="shared" si="44"/>
        <v>0</v>
      </c>
      <c r="F67" s="66">
        <v>0</v>
      </c>
      <c r="G67" s="66">
        <v>0</v>
      </c>
      <c r="H67" s="66">
        <v>0</v>
      </c>
      <c r="I67" s="66"/>
      <c r="J67" s="66">
        <v>0</v>
      </c>
      <c r="K67" s="66">
        <v>0</v>
      </c>
      <c r="L67" s="66"/>
      <c r="M67" s="66">
        <v>0</v>
      </c>
      <c r="N67" s="66">
        <v>0</v>
      </c>
      <c r="O67" s="66">
        <v>0</v>
      </c>
      <c r="P67" s="124"/>
      <c r="Q67" s="65"/>
    </row>
    <row r="68" spans="1:17" s="10" customFormat="1" ht="14.25" customHeight="1" x14ac:dyDescent="0.3">
      <c r="A68" s="47"/>
      <c r="B68" s="291" t="s">
        <v>211</v>
      </c>
      <c r="C68" s="291"/>
      <c r="D68" s="291"/>
      <c r="E68" s="151">
        <f t="shared" si="44"/>
        <v>223200</v>
      </c>
      <c r="F68" s="67">
        <f t="shared" ref="F68:F74" si="45">SUM(G68:K68)</f>
        <v>0</v>
      </c>
      <c r="G68" s="68">
        <f>SUM(G69)</f>
        <v>0</v>
      </c>
      <c r="H68" s="48">
        <f>SUM(H73+H69)</f>
        <v>0</v>
      </c>
      <c r="I68" s="48"/>
      <c r="J68" s="68">
        <f t="shared" ref="J68:Q68" si="46">SUM(J69)</f>
        <v>0</v>
      </c>
      <c r="K68" s="68">
        <f t="shared" si="46"/>
        <v>0</v>
      </c>
      <c r="L68" s="68">
        <f t="shared" si="46"/>
        <v>0</v>
      </c>
      <c r="M68" s="68">
        <f>SUM(M69+M73)</f>
        <v>0</v>
      </c>
      <c r="N68" s="68">
        <f>SUM(N69+N73)</f>
        <v>0</v>
      </c>
      <c r="O68" s="68">
        <f>O73+O69</f>
        <v>223200</v>
      </c>
      <c r="P68" s="125">
        <f t="shared" si="46"/>
        <v>32000</v>
      </c>
      <c r="Q68" s="68">
        <f t="shared" si="46"/>
        <v>32000</v>
      </c>
    </row>
    <row r="69" spans="1:17" s="10" customFormat="1" ht="18.75" customHeight="1" x14ac:dyDescent="0.3">
      <c r="A69" s="42"/>
      <c r="B69" s="209">
        <v>31</v>
      </c>
      <c r="C69" s="44"/>
      <c r="D69" s="92" t="s">
        <v>26</v>
      </c>
      <c r="E69" s="50">
        <f t="shared" si="44"/>
        <v>208200</v>
      </c>
      <c r="F69" s="50">
        <f t="shared" si="45"/>
        <v>0</v>
      </c>
      <c r="G69" s="50">
        <f>SUM(G70:G72)</f>
        <v>0</v>
      </c>
      <c r="H69" s="50">
        <f>SUM(H70:H72)</f>
        <v>0</v>
      </c>
      <c r="I69" s="50"/>
      <c r="J69" s="50">
        <f t="shared" ref="J69:N69" si="47">SUM(J70:J72)</f>
        <v>0</v>
      </c>
      <c r="K69" s="50">
        <f t="shared" si="47"/>
        <v>0</v>
      </c>
      <c r="L69" s="50"/>
      <c r="M69" s="50">
        <f t="shared" ref="M69" si="48">SUM(M70:M72)</f>
        <v>0</v>
      </c>
      <c r="N69" s="50">
        <f t="shared" si="47"/>
        <v>0</v>
      </c>
      <c r="O69" s="50">
        <f>SUM(O70:O72)</f>
        <v>208200</v>
      </c>
      <c r="P69" s="126">
        <v>32000</v>
      </c>
      <c r="Q69" s="50">
        <v>32000</v>
      </c>
    </row>
    <row r="70" spans="1:17" s="10" customFormat="1" ht="18.75" customHeight="1" x14ac:dyDescent="0.3">
      <c r="A70" s="42"/>
      <c r="B70" s="208">
        <v>311</v>
      </c>
      <c r="C70" s="46"/>
      <c r="D70" s="210" t="s">
        <v>210</v>
      </c>
      <c r="E70" s="51">
        <f t="shared" si="44"/>
        <v>165000</v>
      </c>
      <c r="F70" s="41">
        <f t="shared" si="45"/>
        <v>0</v>
      </c>
      <c r="G70" s="52"/>
      <c r="H70" s="41">
        <v>0</v>
      </c>
      <c r="I70" s="41"/>
      <c r="J70" s="52"/>
      <c r="K70" s="52"/>
      <c r="L70" s="52"/>
      <c r="M70" s="41">
        <v>0</v>
      </c>
      <c r="N70" s="41">
        <v>0</v>
      </c>
      <c r="O70" s="41">
        <v>165000</v>
      </c>
      <c r="P70" s="119"/>
      <c r="Q70" s="41"/>
    </row>
    <row r="71" spans="1:17" s="10" customFormat="1" ht="18.75" customHeight="1" x14ac:dyDescent="0.3">
      <c r="A71" s="42"/>
      <c r="B71" s="208">
        <v>312</v>
      </c>
      <c r="C71" s="46"/>
      <c r="D71" s="263" t="s">
        <v>6</v>
      </c>
      <c r="E71" s="51">
        <f>O71</f>
        <v>10200</v>
      </c>
      <c r="F71" s="41"/>
      <c r="G71" s="52"/>
      <c r="H71" s="41"/>
      <c r="I71" s="41"/>
      <c r="J71" s="52"/>
      <c r="K71" s="52"/>
      <c r="L71" s="52"/>
      <c r="M71" s="41"/>
      <c r="N71" s="41"/>
      <c r="O71" s="41">
        <v>10200</v>
      </c>
      <c r="P71" s="119"/>
      <c r="Q71" s="41"/>
    </row>
    <row r="72" spans="1:17" s="10" customFormat="1" ht="18.75" customHeight="1" x14ac:dyDescent="0.3">
      <c r="A72" s="42"/>
      <c r="B72" s="208">
        <v>313</v>
      </c>
      <c r="C72" s="46"/>
      <c r="D72" s="210" t="s">
        <v>7</v>
      </c>
      <c r="E72" s="51">
        <f t="shared" si="44"/>
        <v>33000</v>
      </c>
      <c r="F72" s="41">
        <f t="shared" si="45"/>
        <v>0</v>
      </c>
      <c r="G72" s="52"/>
      <c r="H72" s="41">
        <v>0</v>
      </c>
      <c r="I72" s="41"/>
      <c r="J72" s="52"/>
      <c r="K72" s="52"/>
      <c r="L72" s="52"/>
      <c r="M72" s="41">
        <v>0</v>
      </c>
      <c r="N72" s="41">
        <v>0</v>
      </c>
      <c r="O72" s="41">
        <v>33000</v>
      </c>
      <c r="P72" s="119"/>
      <c r="Q72" s="41"/>
    </row>
    <row r="73" spans="1:17" s="10" customFormat="1" ht="18.75" customHeight="1" x14ac:dyDescent="0.3">
      <c r="A73" s="42"/>
      <c r="B73" s="209">
        <v>32</v>
      </c>
      <c r="C73" s="44"/>
      <c r="D73" s="210" t="s">
        <v>27</v>
      </c>
      <c r="E73" s="50">
        <f t="shared" si="44"/>
        <v>15000</v>
      </c>
      <c r="F73" s="50">
        <f t="shared" si="45"/>
        <v>0</v>
      </c>
      <c r="G73" s="52"/>
      <c r="H73" s="50">
        <f>SUM(H74)</f>
        <v>0</v>
      </c>
      <c r="I73" s="50"/>
      <c r="J73" s="50">
        <f t="shared" ref="J73:N73" si="49">SUM(J74)</f>
        <v>0</v>
      </c>
      <c r="K73" s="50">
        <f t="shared" si="49"/>
        <v>0</v>
      </c>
      <c r="L73" s="50"/>
      <c r="M73" s="50">
        <f t="shared" si="49"/>
        <v>0</v>
      </c>
      <c r="N73" s="50">
        <f t="shared" si="49"/>
        <v>0</v>
      </c>
      <c r="O73" s="41">
        <f>O74</f>
        <v>15000</v>
      </c>
      <c r="P73" s="119"/>
      <c r="Q73" s="41"/>
    </row>
    <row r="74" spans="1:17" s="10" customFormat="1" ht="18.75" customHeight="1" x14ac:dyDescent="0.3">
      <c r="A74" s="42"/>
      <c r="B74" s="208">
        <v>321</v>
      </c>
      <c r="C74" s="46"/>
      <c r="D74" s="210" t="s">
        <v>8</v>
      </c>
      <c r="E74" s="51">
        <f t="shared" si="44"/>
        <v>15000</v>
      </c>
      <c r="F74" s="41">
        <f t="shared" si="45"/>
        <v>0</v>
      </c>
      <c r="G74" s="52"/>
      <c r="H74" s="41">
        <v>0</v>
      </c>
      <c r="I74" s="41"/>
      <c r="J74" s="52"/>
      <c r="K74" s="52"/>
      <c r="L74" s="52"/>
      <c r="M74" s="41">
        <v>0</v>
      </c>
      <c r="N74" s="41">
        <v>0</v>
      </c>
      <c r="O74" s="41">
        <v>15000</v>
      </c>
      <c r="P74" s="119"/>
      <c r="Q74" s="41"/>
    </row>
    <row r="75" spans="1:17" ht="16.5" customHeight="1" x14ac:dyDescent="0.3">
      <c r="A75" s="47" t="s">
        <v>89</v>
      </c>
      <c r="B75" s="291" t="s">
        <v>90</v>
      </c>
      <c r="C75" s="291"/>
      <c r="D75" s="291"/>
      <c r="E75" s="151">
        <f t="shared" si="44"/>
        <v>70570</v>
      </c>
      <c r="F75" s="151">
        <f>SUM(F76+F82)</f>
        <v>0</v>
      </c>
      <c r="G75" s="151">
        <f>SUM(G76+G82)</f>
        <v>0</v>
      </c>
      <c r="H75" s="151">
        <f>SUM(H76+H82)</f>
        <v>0</v>
      </c>
      <c r="I75" s="151"/>
      <c r="J75" s="62">
        <f t="shared" ref="J75:Q75" si="50">SUM(J76+J82)</f>
        <v>70570</v>
      </c>
      <c r="K75" s="151">
        <f t="shared" si="50"/>
        <v>0</v>
      </c>
      <c r="L75" s="151">
        <f t="shared" si="50"/>
        <v>0</v>
      </c>
      <c r="M75" s="151">
        <f t="shared" si="50"/>
        <v>0</v>
      </c>
      <c r="N75" s="151">
        <f t="shared" si="50"/>
        <v>0</v>
      </c>
      <c r="O75" s="151">
        <f t="shared" si="50"/>
        <v>0</v>
      </c>
      <c r="P75" s="236">
        <f t="shared" si="50"/>
        <v>61000</v>
      </c>
      <c r="Q75" s="236">
        <f t="shared" si="50"/>
        <v>61000</v>
      </c>
    </row>
    <row r="76" spans="1:17" ht="16.5" customHeight="1" x14ac:dyDescent="0.3">
      <c r="A76" s="42"/>
      <c r="B76" s="209">
        <v>31</v>
      </c>
      <c r="C76" s="44"/>
      <c r="D76" s="92" t="s">
        <v>26</v>
      </c>
      <c r="E76" s="50">
        <f t="shared" si="44"/>
        <v>67570</v>
      </c>
      <c r="F76" s="50">
        <f>SUM(F77+F79)</f>
        <v>0</v>
      </c>
      <c r="G76" s="50">
        <f>SUM(G77+G79)</f>
        <v>0</v>
      </c>
      <c r="H76" s="50">
        <f>SUM(H77+H79)</f>
        <v>0</v>
      </c>
      <c r="I76" s="50"/>
      <c r="J76" s="50">
        <f>SUM(J77+J79)</f>
        <v>67570</v>
      </c>
      <c r="K76" s="50">
        <f>SUM(K77+K79)</f>
        <v>0</v>
      </c>
      <c r="L76" s="50"/>
      <c r="M76" s="50">
        <f>SUM(M77+M79)</f>
        <v>0</v>
      </c>
      <c r="N76" s="50">
        <f>SUM(N77+N79)</f>
        <v>0</v>
      </c>
      <c r="O76" s="50">
        <f>SUM(O77+O79)</f>
        <v>0</v>
      </c>
      <c r="P76" s="74">
        <v>61000</v>
      </c>
      <c r="Q76" s="49">
        <v>61000</v>
      </c>
    </row>
    <row r="77" spans="1:17" ht="16.5" customHeight="1" x14ac:dyDescent="0.3">
      <c r="A77" s="42"/>
      <c r="B77" s="208">
        <v>311</v>
      </c>
      <c r="C77" s="46"/>
      <c r="D77" s="210" t="s">
        <v>5</v>
      </c>
      <c r="E77" s="51">
        <f t="shared" si="44"/>
        <v>58000</v>
      </c>
      <c r="F77" s="52">
        <f>SUM(F78)</f>
        <v>0</v>
      </c>
      <c r="G77" s="52">
        <f>SUM(G78)</f>
        <v>0</v>
      </c>
      <c r="H77" s="52">
        <f>SUM(H78)</f>
        <v>0</v>
      </c>
      <c r="I77" s="52"/>
      <c r="J77" s="52">
        <v>58000</v>
      </c>
      <c r="K77" s="52">
        <f>SUM(K78)</f>
        <v>0</v>
      </c>
      <c r="L77" s="52"/>
      <c r="M77" s="52">
        <f>SUM(M78)</f>
        <v>0</v>
      </c>
      <c r="N77" s="52">
        <f>SUM(N78)</f>
        <v>0</v>
      </c>
      <c r="O77" s="52">
        <f>SUM(O78)</f>
        <v>0</v>
      </c>
      <c r="P77" s="119"/>
      <c r="Q77" s="41"/>
    </row>
    <row r="78" spans="1:17" ht="16.5" hidden="1" customHeight="1" x14ac:dyDescent="0.3">
      <c r="A78" s="42"/>
      <c r="B78" s="208"/>
      <c r="C78" s="46">
        <v>3111</v>
      </c>
      <c r="D78" s="210" t="s">
        <v>123</v>
      </c>
      <c r="E78" s="41">
        <f t="shared" si="44"/>
        <v>0</v>
      </c>
      <c r="F78" s="41"/>
      <c r="G78" s="41"/>
      <c r="H78" s="42"/>
      <c r="I78" s="42"/>
      <c r="J78" s="41">
        <v>0</v>
      </c>
      <c r="K78" s="41"/>
      <c r="L78" s="41"/>
      <c r="M78" s="41"/>
      <c r="N78" s="41"/>
      <c r="O78" s="41"/>
      <c r="P78" s="119"/>
      <c r="Q78" s="41"/>
    </row>
    <row r="79" spans="1:17" ht="16.5" customHeight="1" x14ac:dyDescent="0.3">
      <c r="A79" s="42"/>
      <c r="B79" s="208">
        <v>313</v>
      </c>
      <c r="C79" s="46"/>
      <c r="D79" s="210" t="s">
        <v>7</v>
      </c>
      <c r="E79" s="51">
        <f>SUM(F79:O79)</f>
        <v>9570</v>
      </c>
      <c r="F79" s="52">
        <f t="shared" ref="F79:H79" si="51">SUM(F80:F81)</f>
        <v>0</v>
      </c>
      <c r="G79" s="52">
        <f t="shared" si="51"/>
        <v>0</v>
      </c>
      <c r="H79" s="52">
        <f t="shared" si="51"/>
        <v>0</v>
      </c>
      <c r="I79" s="52"/>
      <c r="J79" s="52">
        <v>9570</v>
      </c>
      <c r="K79" s="52">
        <f t="shared" ref="K79:O79" si="52">SUM(K80:K81)</f>
        <v>0</v>
      </c>
      <c r="L79" s="52"/>
      <c r="M79" s="52">
        <f t="shared" ref="M79" si="53">SUM(M80:M81)</f>
        <v>0</v>
      </c>
      <c r="N79" s="52">
        <f t="shared" si="52"/>
        <v>0</v>
      </c>
      <c r="O79" s="52">
        <f t="shared" si="52"/>
        <v>0</v>
      </c>
      <c r="P79" s="119"/>
      <c r="Q79" s="41"/>
    </row>
    <row r="80" spans="1:17" ht="16.5" hidden="1" customHeight="1" x14ac:dyDescent="0.3">
      <c r="A80" s="42"/>
      <c r="B80" s="208"/>
      <c r="C80" s="46">
        <v>3132</v>
      </c>
      <c r="D80" s="210" t="s">
        <v>7</v>
      </c>
      <c r="E80" s="41">
        <f t="shared" ref="E80:E81" si="54">SUM(F80:O80)</f>
        <v>8700</v>
      </c>
      <c r="F80" s="41"/>
      <c r="G80" s="41"/>
      <c r="H80" s="42"/>
      <c r="I80" s="42"/>
      <c r="J80" s="41">
        <v>8700</v>
      </c>
      <c r="K80" s="41"/>
      <c r="L80" s="41"/>
      <c r="M80" s="41"/>
      <c r="N80" s="41"/>
      <c r="O80" s="41"/>
      <c r="P80" s="119"/>
      <c r="Q80" s="41"/>
    </row>
    <row r="81" spans="1:17" ht="16.5" hidden="1" customHeight="1" x14ac:dyDescent="0.3">
      <c r="A81" s="42"/>
      <c r="B81" s="208"/>
      <c r="C81" s="46">
        <v>3133</v>
      </c>
      <c r="D81" s="210" t="s">
        <v>7</v>
      </c>
      <c r="E81" s="41">
        <f t="shared" si="54"/>
        <v>0</v>
      </c>
      <c r="F81" s="41"/>
      <c r="G81" s="41"/>
      <c r="H81" s="42"/>
      <c r="I81" s="42"/>
      <c r="J81" s="41">
        <v>0</v>
      </c>
      <c r="K81" s="41"/>
      <c r="L81" s="41"/>
      <c r="M81" s="41"/>
      <c r="N81" s="41"/>
      <c r="O81" s="41"/>
      <c r="P81" s="119"/>
      <c r="Q81" s="41"/>
    </row>
    <row r="82" spans="1:17" ht="16.5" customHeight="1" x14ac:dyDescent="0.3">
      <c r="A82" s="42"/>
      <c r="B82" s="209">
        <v>32</v>
      </c>
      <c r="C82" s="44"/>
      <c r="D82" s="210" t="s">
        <v>27</v>
      </c>
      <c r="E82" s="50">
        <f>SUM(F82:O82)</f>
        <v>3000</v>
      </c>
      <c r="F82" s="50">
        <f>SUM(F83:F83)</f>
        <v>0</v>
      </c>
      <c r="G82" s="50">
        <f t="shared" ref="G82:O82" si="55">SUM(G83:G83)</f>
        <v>0</v>
      </c>
      <c r="H82" s="50">
        <f t="shared" si="55"/>
        <v>0</v>
      </c>
      <c r="I82" s="50"/>
      <c r="J82" s="50">
        <f t="shared" si="55"/>
        <v>3000</v>
      </c>
      <c r="K82" s="50">
        <f t="shared" si="55"/>
        <v>0</v>
      </c>
      <c r="L82" s="50"/>
      <c r="M82" s="50">
        <f t="shared" si="55"/>
        <v>0</v>
      </c>
      <c r="N82" s="50">
        <f t="shared" si="55"/>
        <v>0</v>
      </c>
      <c r="O82" s="50">
        <f t="shared" si="55"/>
        <v>0</v>
      </c>
      <c r="P82" s="119"/>
      <c r="Q82" s="41"/>
    </row>
    <row r="83" spans="1:17" ht="16.5" customHeight="1" x14ac:dyDescent="0.3">
      <c r="A83" s="42"/>
      <c r="B83" s="208">
        <v>321</v>
      </c>
      <c r="C83" s="44"/>
      <c r="D83" s="210" t="s">
        <v>8</v>
      </c>
      <c r="E83" s="51">
        <f>SUM(F83:O83)</f>
        <v>3000</v>
      </c>
      <c r="F83" s="52">
        <f t="shared" ref="F83:H83" si="56">SUM(F84)</f>
        <v>0</v>
      </c>
      <c r="G83" s="52">
        <f t="shared" si="56"/>
        <v>0</v>
      </c>
      <c r="H83" s="52">
        <f t="shared" si="56"/>
        <v>0</v>
      </c>
      <c r="I83" s="52"/>
      <c r="J83" s="52">
        <v>3000</v>
      </c>
      <c r="K83" s="52">
        <f t="shared" ref="K83:O83" si="57">SUM(K84)</f>
        <v>0</v>
      </c>
      <c r="L83" s="52"/>
      <c r="M83" s="52">
        <f t="shared" si="57"/>
        <v>0</v>
      </c>
      <c r="N83" s="52">
        <f t="shared" si="57"/>
        <v>0</v>
      </c>
      <c r="O83" s="52">
        <f t="shared" si="57"/>
        <v>0</v>
      </c>
      <c r="P83" s="119"/>
      <c r="Q83" s="41"/>
    </row>
    <row r="84" spans="1:17" ht="16.5" hidden="1" customHeight="1" x14ac:dyDescent="0.3">
      <c r="A84" s="42"/>
      <c r="B84" s="208"/>
      <c r="C84" s="141">
        <v>3212</v>
      </c>
      <c r="D84" s="55" t="s">
        <v>51</v>
      </c>
      <c r="E84" s="41">
        <f t="shared" ref="E84:E91" si="58">SUM(F84:O84)</f>
        <v>2000</v>
      </c>
      <c r="F84" s="41"/>
      <c r="G84" s="41"/>
      <c r="H84" s="42"/>
      <c r="I84" s="42"/>
      <c r="J84" s="41">
        <v>2000</v>
      </c>
      <c r="K84" s="41"/>
      <c r="L84" s="41"/>
      <c r="M84" s="41"/>
      <c r="N84" s="41"/>
      <c r="O84" s="41"/>
      <c r="P84" s="119"/>
      <c r="Q84" s="41"/>
    </row>
    <row r="85" spans="1:17" ht="14.25" hidden="1" customHeight="1" x14ac:dyDescent="0.3">
      <c r="A85" s="217" t="s">
        <v>106</v>
      </c>
      <c r="B85" s="291" t="s">
        <v>107</v>
      </c>
      <c r="C85" s="291"/>
      <c r="D85" s="291"/>
      <c r="E85" s="151">
        <f t="shared" si="58"/>
        <v>0</v>
      </c>
      <c r="F85" s="151">
        <f t="shared" ref="F85:O85" si="59">SUM(F87)</f>
        <v>0</v>
      </c>
      <c r="G85" s="151">
        <f t="shared" si="59"/>
        <v>0</v>
      </c>
      <c r="H85" s="151">
        <f t="shared" si="59"/>
        <v>0</v>
      </c>
      <c r="I85" s="151"/>
      <c r="J85" s="151">
        <f t="shared" si="59"/>
        <v>0</v>
      </c>
      <c r="K85" s="151">
        <f t="shared" si="59"/>
        <v>0</v>
      </c>
      <c r="L85" s="151">
        <f t="shared" si="59"/>
        <v>0</v>
      </c>
      <c r="M85" s="151">
        <f t="shared" si="59"/>
        <v>0</v>
      </c>
      <c r="N85" s="151">
        <f t="shared" si="59"/>
        <v>0</v>
      </c>
      <c r="O85" s="151">
        <f t="shared" si="59"/>
        <v>0</v>
      </c>
      <c r="P85" s="122">
        <f t="shared" ref="P85:Q85" si="60">SUM(P86)</f>
        <v>0</v>
      </c>
      <c r="Q85" s="62">
        <f t="shared" si="60"/>
        <v>0</v>
      </c>
    </row>
    <row r="86" spans="1:17" ht="15.75" hidden="1" customHeight="1" x14ac:dyDescent="0.3">
      <c r="A86" s="46"/>
      <c r="B86" s="209">
        <v>32</v>
      </c>
      <c r="C86" s="44"/>
      <c r="D86" s="210" t="s">
        <v>27</v>
      </c>
      <c r="E86" s="50">
        <f t="shared" si="58"/>
        <v>0</v>
      </c>
      <c r="F86" s="50">
        <f t="shared" ref="F86:O86" si="61">SUM(F87)</f>
        <v>0</v>
      </c>
      <c r="G86" s="50">
        <f t="shared" si="61"/>
        <v>0</v>
      </c>
      <c r="H86" s="50">
        <f t="shared" si="61"/>
        <v>0</v>
      </c>
      <c r="I86" s="50"/>
      <c r="J86" s="50">
        <f t="shared" si="61"/>
        <v>0</v>
      </c>
      <c r="K86" s="50">
        <f t="shared" si="61"/>
        <v>0</v>
      </c>
      <c r="L86" s="50"/>
      <c r="M86" s="50">
        <f t="shared" si="61"/>
        <v>0</v>
      </c>
      <c r="N86" s="50">
        <f t="shared" si="61"/>
        <v>0</v>
      </c>
      <c r="O86" s="50">
        <f t="shared" si="61"/>
        <v>0</v>
      </c>
      <c r="P86" s="120">
        <v>0</v>
      </c>
      <c r="Q86" s="45">
        <v>0</v>
      </c>
    </row>
    <row r="87" spans="1:17" s="10" customFormat="1" ht="15.75" hidden="1" customHeight="1" x14ac:dyDescent="0.3">
      <c r="A87" s="42"/>
      <c r="B87" s="208">
        <v>329</v>
      </c>
      <c r="C87" s="46"/>
      <c r="D87" s="210" t="s">
        <v>10</v>
      </c>
      <c r="E87" s="51">
        <f t="shared" si="58"/>
        <v>0</v>
      </c>
      <c r="F87" s="52">
        <v>0</v>
      </c>
      <c r="G87" s="52">
        <v>0</v>
      </c>
      <c r="H87" s="52">
        <v>0</v>
      </c>
      <c r="I87" s="52"/>
      <c r="J87" s="52">
        <v>0</v>
      </c>
      <c r="K87" s="52">
        <v>0</v>
      </c>
      <c r="L87" s="52"/>
      <c r="M87" s="52">
        <v>0</v>
      </c>
      <c r="N87" s="52">
        <v>0</v>
      </c>
      <c r="O87" s="52">
        <v>0</v>
      </c>
      <c r="P87" s="119"/>
      <c r="Q87" s="41"/>
    </row>
    <row r="88" spans="1:17" s="10" customFormat="1" ht="14.25" hidden="1" customHeight="1" x14ac:dyDescent="0.3">
      <c r="A88" s="217" t="s">
        <v>154</v>
      </c>
      <c r="B88" s="291" t="s">
        <v>155</v>
      </c>
      <c r="C88" s="291"/>
      <c r="D88" s="291"/>
      <c r="E88" s="151">
        <f t="shared" si="58"/>
        <v>0</v>
      </c>
      <c r="F88" s="68">
        <f>SUM(F89+F95)</f>
        <v>0</v>
      </c>
      <c r="G88" s="68">
        <f t="shared" ref="G88:O88" si="62">SUM(G89+G95)</f>
        <v>0</v>
      </c>
      <c r="H88" s="68">
        <f t="shared" si="62"/>
        <v>0</v>
      </c>
      <c r="I88" s="68"/>
      <c r="J88" s="68">
        <f t="shared" si="62"/>
        <v>0</v>
      </c>
      <c r="K88" s="68">
        <f t="shared" si="62"/>
        <v>0</v>
      </c>
      <c r="L88" s="68">
        <f t="shared" si="62"/>
        <v>0</v>
      </c>
      <c r="M88" s="68">
        <f t="shared" si="62"/>
        <v>0</v>
      </c>
      <c r="N88" s="68">
        <f t="shared" si="62"/>
        <v>0</v>
      </c>
      <c r="O88" s="68">
        <f t="shared" si="62"/>
        <v>0</v>
      </c>
      <c r="P88" s="125">
        <f t="shared" ref="P88:Q88" si="63">SUM(P89)</f>
        <v>0</v>
      </c>
      <c r="Q88" s="68">
        <f t="shared" si="63"/>
        <v>0</v>
      </c>
    </row>
    <row r="89" spans="1:17" ht="16.5" hidden="1" customHeight="1" x14ac:dyDescent="0.3">
      <c r="A89" s="42"/>
      <c r="B89" s="209">
        <v>31</v>
      </c>
      <c r="C89" s="44"/>
      <c r="D89" s="92" t="s">
        <v>26</v>
      </c>
      <c r="E89" s="50">
        <f t="shared" si="58"/>
        <v>0</v>
      </c>
      <c r="F89" s="50">
        <f>SUM(F90+F92)</f>
        <v>0</v>
      </c>
      <c r="G89" s="50">
        <f t="shared" ref="G89:O89" si="64">SUM(G90+G92)</f>
        <v>0</v>
      </c>
      <c r="H89" s="50">
        <f t="shared" si="64"/>
        <v>0</v>
      </c>
      <c r="I89" s="50"/>
      <c r="J89" s="50">
        <f t="shared" si="64"/>
        <v>0</v>
      </c>
      <c r="K89" s="50">
        <f t="shared" si="64"/>
        <v>0</v>
      </c>
      <c r="L89" s="50"/>
      <c r="M89" s="50">
        <f t="shared" ref="M89" si="65">SUM(M90+M92)</f>
        <v>0</v>
      </c>
      <c r="N89" s="50">
        <f t="shared" si="64"/>
        <v>0</v>
      </c>
      <c r="O89" s="50">
        <f t="shared" si="64"/>
        <v>0</v>
      </c>
      <c r="P89" s="74">
        <v>0</v>
      </c>
      <c r="Q89" s="49">
        <v>0</v>
      </c>
    </row>
    <row r="90" spans="1:17" ht="16.5" hidden="1" customHeight="1" x14ac:dyDescent="0.3">
      <c r="A90" s="42"/>
      <c r="B90" s="208">
        <v>311</v>
      </c>
      <c r="C90" s="46"/>
      <c r="D90" s="210" t="s">
        <v>5</v>
      </c>
      <c r="E90" s="51">
        <f t="shared" si="58"/>
        <v>0</v>
      </c>
      <c r="F90" s="52">
        <f t="shared" ref="F90:O90" si="66">SUM(F91)</f>
        <v>0</v>
      </c>
      <c r="G90" s="52">
        <f t="shared" si="66"/>
        <v>0</v>
      </c>
      <c r="H90" s="52">
        <f t="shared" si="66"/>
        <v>0</v>
      </c>
      <c r="I90" s="52"/>
      <c r="J90" s="52">
        <f t="shared" si="66"/>
        <v>0</v>
      </c>
      <c r="K90" s="52">
        <f t="shared" si="66"/>
        <v>0</v>
      </c>
      <c r="L90" s="52"/>
      <c r="M90" s="52">
        <f t="shared" si="66"/>
        <v>0</v>
      </c>
      <c r="N90" s="52">
        <f t="shared" si="66"/>
        <v>0</v>
      </c>
      <c r="O90" s="52">
        <f t="shared" si="66"/>
        <v>0</v>
      </c>
      <c r="P90" s="119" t="e">
        <f>SUM(Q90:Q90)</f>
        <v>#REF!</v>
      </c>
      <c r="Q90" s="41" t="e">
        <f>SUM(#REF!)</f>
        <v>#REF!</v>
      </c>
    </row>
    <row r="91" spans="1:17" ht="16.5" hidden="1" customHeight="1" x14ac:dyDescent="0.3">
      <c r="A91" s="42"/>
      <c r="B91" s="208"/>
      <c r="C91" s="46">
        <v>3111</v>
      </c>
      <c r="D91" s="210" t="s">
        <v>123</v>
      </c>
      <c r="E91" s="41">
        <f t="shared" si="58"/>
        <v>0</v>
      </c>
      <c r="F91" s="41"/>
      <c r="G91" s="41"/>
      <c r="H91" s="42"/>
      <c r="I91" s="42"/>
      <c r="J91" s="41"/>
      <c r="K91" s="41"/>
      <c r="L91" s="41"/>
      <c r="M91" s="41">
        <v>0</v>
      </c>
      <c r="N91" s="41">
        <v>0</v>
      </c>
      <c r="O91" s="41"/>
      <c r="P91" s="119"/>
      <c r="Q91" s="41"/>
    </row>
    <row r="92" spans="1:17" ht="16.5" hidden="1" customHeight="1" x14ac:dyDescent="0.3">
      <c r="A92" s="42"/>
      <c r="B92" s="208">
        <v>313</v>
      </c>
      <c r="C92" s="46"/>
      <c r="D92" s="210" t="s">
        <v>7</v>
      </c>
      <c r="E92" s="51">
        <f>SUM(F92:O92)</f>
        <v>0</v>
      </c>
      <c r="F92" s="52">
        <f>SUM(F93:F94)</f>
        <v>0</v>
      </c>
      <c r="G92" s="52">
        <f t="shared" ref="G92:O92" si="67">SUM(G93:G94)</f>
        <v>0</v>
      </c>
      <c r="H92" s="52">
        <f t="shared" si="67"/>
        <v>0</v>
      </c>
      <c r="I92" s="52"/>
      <c r="J92" s="52">
        <f t="shared" si="67"/>
        <v>0</v>
      </c>
      <c r="K92" s="52">
        <f t="shared" si="67"/>
        <v>0</v>
      </c>
      <c r="L92" s="52"/>
      <c r="M92" s="52">
        <f t="shared" ref="M92" si="68">SUM(M93:M94)</f>
        <v>0</v>
      </c>
      <c r="N92" s="52">
        <f t="shared" si="67"/>
        <v>0</v>
      </c>
      <c r="O92" s="52">
        <f t="shared" si="67"/>
        <v>0</v>
      </c>
      <c r="P92" s="119" t="e">
        <f>SUM(Q92:Q92)</f>
        <v>#REF!</v>
      </c>
      <c r="Q92" s="41" t="e">
        <f>SUM(#REF!)</f>
        <v>#REF!</v>
      </c>
    </row>
    <row r="93" spans="1:17" ht="16.5" hidden="1" customHeight="1" x14ac:dyDescent="0.3">
      <c r="A93" s="42"/>
      <c r="B93" s="208"/>
      <c r="C93" s="46">
        <v>3132</v>
      </c>
      <c r="D93" s="210" t="s">
        <v>7</v>
      </c>
      <c r="E93" s="41">
        <f t="shared" ref="E93:E94" si="69">SUM(F93:O93)</f>
        <v>0</v>
      </c>
      <c r="F93" s="41"/>
      <c r="G93" s="41"/>
      <c r="H93" s="42"/>
      <c r="I93" s="42"/>
      <c r="J93" s="41"/>
      <c r="K93" s="41"/>
      <c r="L93" s="41"/>
      <c r="M93" s="41">
        <v>0</v>
      </c>
      <c r="N93" s="41">
        <v>0</v>
      </c>
      <c r="O93" s="41"/>
      <c r="P93" s="119"/>
      <c r="Q93" s="41"/>
    </row>
    <row r="94" spans="1:17" ht="16.5" hidden="1" customHeight="1" x14ac:dyDescent="0.3">
      <c r="A94" s="42"/>
      <c r="B94" s="208"/>
      <c r="C94" s="46">
        <v>3133</v>
      </c>
      <c r="D94" s="210" t="s">
        <v>7</v>
      </c>
      <c r="E94" s="41">
        <f t="shared" si="69"/>
        <v>0</v>
      </c>
      <c r="F94" s="41"/>
      <c r="G94" s="41"/>
      <c r="H94" s="42"/>
      <c r="I94" s="42"/>
      <c r="J94" s="41"/>
      <c r="K94" s="41"/>
      <c r="L94" s="41"/>
      <c r="M94" s="41">
        <v>0</v>
      </c>
      <c r="N94" s="41">
        <v>0</v>
      </c>
      <c r="O94" s="41"/>
      <c r="P94" s="119"/>
      <c r="Q94" s="41"/>
    </row>
    <row r="95" spans="1:17" s="10" customFormat="1" ht="18.75" hidden="1" customHeight="1" x14ac:dyDescent="0.3">
      <c r="A95" s="42"/>
      <c r="B95" s="209">
        <v>32</v>
      </c>
      <c r="C95" s="44"/>
      <c r="D95" s="210" t="s">
        <v>27</v>
      </c>
      <c r="E95" s="50">
        <f>SUM(F95:O95)</f>
        <v>0</v>
      </c>
      <c r="F95" s="50">
        <f t="shared" ref="F95:O95" si="70">SUM(F96)</f>
        <v>0</v>
      </c>
      <c r="G95" s="50">
        <f t="shared" si="70"/>
        <v>0</v>
      </c>
      <c r="H95" s="50">
        <f t="shared" si="70"/>
        <v>0</v>
      </c>
      <c r="I95" s="50"/>
      <c r="J95" s="50">
        <f t="shared" si="70"/>
        <v>0</v>
      </c>
      <c r="K95" s="50">
        <f t="shared" si="70"/>
        <v>0</v>
      </c>
      <c r="L95" s="50"/>
      <c r="M95" s="50">
        <f t="shared" si="70"/>
        <v>0</v>
      </c>
      <c r="N95" s="50">
        <f t="shared" si="70"/>
        <v>0</v>
      </c>
      <c r="O95" s="50">
        <f t="shared" si="70"/>
        <v>0</v>
      </c>
      <c r="P95" s="127"/>
      <c r="Q95" s="41"/>
    </row>
    <row r="96" spans="1:17" s="10" customFormat="1" ht="18.75" hidden="1" customHeight="1" x14ac:dyDescent="0.3">
      <c r="A96" s="42"/>
      <c r="B96" s="208">
        <v>321</v>
      </c>
      <c r="C96" s="46"/>
      <c r="D96" s="210" t="s">
        <v>8</v>
      </c>
      <c r="E96" s="51">
        <f>SUM(F96:O96)</f>
        <v>0</v>
      </c>
      <c r="F96" s="52">
        <v>0</v>
      </c>
      <c r="G96" s="52"/>
      <c r="H96" s="41">
        <v>0</v>
      </c>
      <c r="I96" s="41"/>
      <c r="J96" s="52">
        <v>0</v>
      </c>
      <c r="K96" s="52">
        <v>0</v>
      </c>
      <c r="L96" s="52"/>
      <c r="M96" s="52">
        <v>0</v>
      </c>
      <c r="N96" s="52">
        <v>0</v>
      </c>
      <c r="O96" s="52">
        <v>0</v>
      </c>
      <c r="P96" s="127"/>
      <c r="Q96" s="41"/>
    </row>
    <row r="97" spans="1:17" ht="18" customHeight="1" x14ac:dyDescent="0.3">
      <c r="A97" s="218" t="s">
        <v>124</v>
      </c>
      <c r="B97" s="291" t="s">
        <v>157</v>
      </c>
      <c r="C97" s="291"/>
      <c r="D97" s="291"/>
      <c r="E97" s="151">
        <f>SUM(F97:O97)</f>
        <v>123000</v>
      </c>
      <c r="F97" s="62">
        <f>SUM(F98)</f>
        <v>0</v>
      </c>
      <c r="G97" s="62"/>
      <c r="H97" s="62">
        <f t="shared" ref="H97:J97" si="71">SUM(H98)</f>
        <v>0</v>
      </c>
      <c r="I97" s="62"/>
      <c r="J97" s="62">
        <f t="shared" si="71"/>
        <v>0</v>
      </c>
      <c r="K97" s="183">
        <f>SUM(K98+K103)</f>
        <v>123000</v>
      </c>
      <c r="L97" s="183">
        <f t="shared" ref="L97:Q97" si="72">SUM(L98+L103)</f>
        <v>0</v>
      </c>
      <c r="M97" s="183">
        <f t="shared" si="72"/>
        <v>0</v>
      </c>
      <c r="N97" s="183">
        <f t="shared" si="72"/>
        <v>0</v>
      </c>
      <c r="O97" s="183">
        <f t="shared" si="72"/>
        <v>0</v>
      </c>
      <c r="P97" s="183">
        <f t="shared" si="72"/>
        <v>1200000</v>
      </c>
      <c r="Q97" s="183">
        <f t="shared" si="72"/>
        <v>1200000</v>
      </c>
    </row>
    <row r="98" spans="1:17" ht="16.5" customHeight="1" x14ac:dyDescent="0.3">
      <c r="A98" s="42"/>
      <c r="B98" s="209">
        <v>32</v>
      </c>
      <c r="C98" s="44"/>
      <c r="D98" s="210" t="s">
        <v>27</v>
      </c>
      <c r="E98" s="50">
        <f>SUM(F98:O98)</f>
        <v>106000</v>
      </c>
      <c r="F98" s="50">
        <f t="shared" ref="F98" si="73">SUM(F101:F102)</f>
        <v>0</v>
      </c>
      <c r="G98" s="50">
        <f t="shared" ref="G98:J98" si="74">SUM(G99:G102)</f>
        <v>0</v>
      </c>
      <c r="H98" s="50">
        <f t="shared" si="74"/>
        <v>0</v>
      </c>
      <c r="I98" s="50"/>
      <c r="J98" s="50">
        <f t="shared" si="74"/>
        <v>0</v>
      </c>
      <c r="K98" s="50">
        <f>SUM(K99:K102)</f>
        <v>106000</v>
      </c>
      <c r="L98" s="50"/>
      <c r="M98" s="50">
        <f>SUM(M99:M102)</f>
        <v>0</v>
      </c>
      <c r="N98" s="50">
        <f>SUM(N99:N102)</f>
        <v>0</v>
      </c>
      <c r="O98" s="50">
        <f>SUM(O99:O102)</f>
        <v>0</v>
      </c>
      <c r="P98" s="74">
        <v>1200000</v>
      </c>
      <c r="Q98" s="49">
        <v>1200000</v>
      </c>
    </row>
    <row r="99" spans="1:17" ht="16.5" customHeight="1" x14ac:dyDescent="0.3">
      <c r="A99" s="42"/>
      <c r="B99" s="208">
        <v>321</v>
      </c>
      <c r="C99" s="44"/>
      <c r="D99" s="210" t="s">
        <v>8</v>
      </c>
      <c r="E99" s="51">
        <f t="shared" ref="E99:E102" si="75">SUM(F99:O99)</f>
        <v>15000</v>
      </c>
      <c r="F99" s="136">
        <v>0</v>
      </c>
      <c r="G99" s="136">
        <v>0</v>
      </c>
      <c r="H99" s="136">
        <v>0</v>
      </c>
      <c r="I99" s="136"/>
      <c r="J99" s="136">
        <v>0</v>
      </c>
      <c r="K99" s="149">
        <v>15000</v>
      </c>
      <c r="L99" s="50">
        <v>0</v>
      </c>
      <c r="M99" s="50">
        <v>0</v>
      </c>
      <c r="N99" s="50">
        <v>0</v>
      </c>
      <c r="O99" s="50">
        <v>0</v>
      </c>
      <c r="P99" s="74"/>
      <c r="Q99" s="49"/>
    </row>
    <row r="100" spans="1:17" ht="16.5" customHeight="1" x14ac:dyDescent="0.3">
      <c r="A100" s="42"/>
      <c r="B100" s="208">
        <v>322</v>
      </c>
      <c r="C100" s="46"/>
      <c r="D100" s="210" t="s">
        <v>9</v>
      </c>
      <c r="E100" s="51">
        <f t="shared" si="75"/>
        <v>3000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49">
        <v>3000</v>
      </c>
      <c r="L100" s="50">
        <v>0</v>
      </c>
      <c r="M100" s="50">
        <v>0</v>
      </c>
      <c r="N100" s="50">
        <v>0</v>
      </c>
      <c r="O100" s="50">
        <v>0</v>
      </c>
      <c r="P100" s="74"/>
      <c r="Q100" s="49"/>
    </row>
    <row r="101" spans="1:17" ht="16.5" customHeight="1" x14ac:dyDescent="0.3">
      <c r="A101" s="42"/>
      <c r="B101" s="208">
        <v>323</v>
      </c>
      <c r="C101" s="46"/>
      <c r="D101" s="71" t="s">
        <v>10</v>
      </c>
      <c r="E101" s="51">
        <f t="shared" si="75"/>
        <v>18000</v>
      </c>
      <c r="F101" s="136">
        <v>0</v>
      </c>
      <c r="G101" s="136">
        <v>0</v>
      </c>
      <c r="H101" s="136">
        <v>0</v>
      </c>
      <c r="I101" s="136"/>
      <c r="J101" s="136">
        <v>0</v>
      </c>
      <c r="K101" s="52">
        <v>18000</v>
      </c>
      <c r="L101" s="52"/>
      <c r="M101" s="41">
        <v>0</v>
      </c>
      <c r="N101" s="41">
        <v>0</v>
      </c>
      <c r="O101" s="41">
        <v>0</v>
      </c>
      <c r="P101" s="119"/>
      <c r="Q101" s="41"/>
    </row>
    <row r="102" spans="1:17" ht="16.5" customHeight="1" x14ac:dyDescent="0.3">
      <c r="A102" s="42"/>
      <c r="B102" s="208">
        <v>329</v>
      </c>
      <c r="C102" s="46"/>
      <c r="D102" s="210" t="s">
        <v>3</v>
      </c>
      <c r="E102" s="51">
        <f t="shared" si="75"/>
        <v>70000</v>
      </c>
      <c r="F102" s="136">
        <v>0</v>
      </c>
      <c r="G102" s="136">
        <v>0</v>
      </c>
      <c r="H102" s="136">
        <v>0</v>
      </c>
      <c r="I102" s="136"/>
      <c r="J102" s="136">
        <v>0</v>
      </c>
      <c r="K102" s="52">
        <v>70000</v>
      </c>
      <c r="L102" s="52"/>
      <c r="M102" s="41">
        <v>0</v>
      </c>
      <c r="N102" s="41">
        <v>0</v>
      </c>
      <c r="O102" s="41">
        <v>0</v>
      </c>
      <c r="P102" s="119"/>
      <c r="Q102" s="41"/>
    </row>
    <row r="103" spans="1:17" ht="16.5" customHeight="1" x14ac:dyDescent="0.3">
      <c r="A103" s="42"/>
      <c r="B103" s="150">
        <v>42</v>
      </c>
      <c r="C103" s="46"/>
      <c r="D103" s="210" t="s">
        <v>29</v>
      </c>
      <c r="E103" s="50">
        <f>SUM(F103:O103)</f>
        <v>17000</v>
      </c>
      <c r="F103" s="50">
        <f t="shared" ref="F103:J103" si="76">SUM(F104:F105)</f>
        <v>0</v>
      </c>
      <c r="G103" s="50">
        <f t="shared" si="76"/>
        <v>0</v>
      </c>
      <c r="H103" s="50">
        <f t="shared" si="76"/>
        <v>0</v>
      </c>
      <c r="I103" s="50"/>
      <c r="J103" s="50">
        <f t="shared" si="76"/>
        <v>0</v>
      </c>
      <c r="K103" s="50">
        <f>SUM(K104:K105)</f>
        <v>17000</v>
      </c>
      <c r="L103" s="50"/>
      <c r="M103" s="50">
        <f t="shared" ref="M103:O103" si="77">SUM(M104:M105)</f>
        <v>0</v>
      </c>
      <c r="N103" s="50">
        <f t="shared" si="77"/>
        <v>0</v>
      </c>
      <c r="O103" s="50">
        <f t="shared" si="77"/>
        <v>0</v>
      </c>
      <c r="P103" s="119"/>
      <c r="Q103" s="41"/>
    </row>
    <row r="104" spans="1:17" ht="16.5" customHeight="1" x14ac:dyDescent="0.3">
      <c r="A104" s="42"/>
      <c r="B104" s="158">
        <v>422</v>
      </c>
      <c r="C104" s="46"/>
      <c r="D104" s="71" t="s">
        <v>13</v>
      </c>
      <c r="E104" s="51">
        <f t="shared" ref="E104:E105" si="78">SUM(F104:O104)</f>
        <v>13000</v>
      </c>
      <c r="F104" s="136">
        <v>0</v>
      </c>
      <c r="G104" s="136">
        <v>0</v>
      </c>
      <c r="H104" s="136">
        <v>0</v>
      </c>
      <c r="I104" s="136"/>
      <c r="J104" s="136">
        <v>0</v>
      </c>
      <c r="K104" s="149">
        <v>13000</v>
      </c>
      <c r="L104" s="149"/>
      <c r="M104" s="41">
        <v>0</v>
      </c>
      <c r="N104" s="41">
        <v>0</v>
      </c>
      <c r="O104" s="41">
        <v>0</v>
      </c>
      <c r="P104" s="119"/>
      <c r="Q104" s="41"/>
    </row>
    <row r="105" spans="1:17" ht="16.5" customHeight="1" x14ac:dyDescent="0.3">
      <c r="A105" s="42"/>
      <c r="B105" s="161">
        <v>424</v>
      </c>
      <c r="C105" s="46"/>
      <c r="D105" s="71" t="s">
        <v>14</v>
      </c>
      <c r="E105" s="51">
        <f t="shared" si="78"/>
        <v>4000</v>
      </c>
      <c r="F105" s="136">
        <v>0</v>
      </c>
      <c r="G105" s="136">
        <v>0</v>
      </c>
      <c r="H105" s="136">
        <v>0</v>
      </c>
      <c r="I105" s="136"/>
      <c r="J105" s="136">
        <v>0</v>
      </c>
      <c r="K105" s="136">
        <v>4000</v>
      </c>
      <c r="L105" s="136"/>
      <c r="M105" s="136">
        <v>0</v>
      </c>
      <c r="N105" s="136">
        <v>0</v>
      </c>
      <c r="O105" s="136">
        <v>0</v>
      </c>
      <c r="P105" s="119"/>
      <c r="Q105" s="41"/>
    </row>
    <row r="106" spans="1:17" ht="14.25" customHeight="1" x14ac:dyDescent="0.3">
      <c r="A106" s="218" t="s">
        <v>126</v>
      </c>
      <c r="B106" s="72" t="s">
        <v>23</v>
      </c>
      <c r="C106" s="47"/>
      <c r="D106" s="72"/>
      <c r="E106" s="151">
        <f>SUM(F106:O106)</f>
        <v>105000</v>
      </c>
      <c r="F106" s="62">
        <f t="shared" ref="F106" si="79">SUM(F107)</f>
        <v>0</v>
      </c>
      <c r="G106" s="62">
        <f t="shared" ref="G106:J106" si="80">SUM(G107+G118)</f>
        <v>0</v>
      </c>
      <c r="H106" s="62">
        <f t="shared" si="80"/>
        <v>0</v>
      </c>
      <c r="I106" s="62"/>
      <c r="J106" s="62">
        <f t="shared" si="80"/>
        <v>0</v>
      </c>
      <c r="K106" s="62">
        <f>SUM(K107+K118+K119)</f>
        <v>0</v>
      </c>
      <c r="L106" s="62">
        <f>SUM(L107+L118+L119)</f>
        <v>0</v>
      </c>
      <c r="M106" s="62">
        <f>SUM(M107+M118+M119)</f>
        <v>0</v>
      </c>
      <c r="N106" s="183">
        <f>SUM(N107+N118+N119)</f>
        <v>105000</v>
      </c>
      <c r="O106" s="183">
        <f t="shared" ref="O106:Q106" si="81">SUM(O107+O118+O119)</f>
        <v>0</v>
      </c>
      <c r="P106" s="183">
        <f t="shared" si="81"/>
        <v>200000</v>
      </c>
      <c r="Q106" s="183">
        <f t="shared" si="81"/>
        <v>200000</v>
      </c>
    </row>
    <row r="107" spans="1:17" s="13" customFormat="1" ht="15.75" customHeight="1" x14ac:dyDescent="0.3">
      <c r="A107" s="42"/>
      <c r="B107" s="209">
        <v>32</v>
      </c>
      <c r="C107" s="44"/>
      <c r="D107" s="92" t="s">
        <v>27</v>
      </c>
      <c r="E107" s="50">
        <f>SUM(F107:O107)</f>
        <v>102000</v>
      </c>
      <c r="F107" s="50">
        <f>SUM(F108+F114)</f>
        <v>0</v>
      </c>
      <c r="G107" s="50">
        <f>SUM(G108+G114)</f>
        <v>0</v>
      </c>
      <c r="H107" s="50">
        <f>SUM(H108+H114)</f>
        <v>0</v>
      </c>
      <c r="I107" s="50"/>
      <c r="J107" s="50">
        <f>SUM(J108+J114)</f>
        <v>0</v>
      </c>
      <c r="K107" s="50">
        <f>SUM(K114+K111+K113+K108)</f>
        <v>0</v>
      </c>
      <c r="L107" s="50"/>
      <c r="M107" s="50">
        <f>SUM(M114+M111+M113+M108)</f>
        <v>0</v>
      </c>
      <c r="N107" s="50">
        <f>SUM(N114+N111+N113+N108)</f>
        <v>102000</v>
      </c>
      <c r="O107" s="50">
        <f>SUM(O114+O111+O113+O108)</f>
        <v>0</v>
      </c>
      <c r="P107" s="74">
        <v>200000</v>
      </c>
      <c r="Q107" s="49">
        <v>200000</v>
      </c>
    </row>
    <row r="108" spans="1:17" ht="15.75" customHeight="1" x14ac:dyDescent="0.3">
      <c r="A108" s="42"/>
      <c r="B108" s="208">
        <v>321</v>
      </c>
      <c r="C108" s="46"/>
      <c r="D108" s="210" t="s">
        <v>8</v>
      </c>
      <c r="E108" s="51">
        <f>SUM(F108:O108)</f>
        <v>71400</v>
      </c>
      <c r="F108" s="52">
        <f>SUM(F109:F109)</f>
        <v>0</v>
      </c>
      <c r="G108" s="52">
        <f t="shared" ref="G108:H108" si="82">SUM(G109:G109)</f>
        <v>0</v>
      </c>
      <c r="H108" s="52">
        <f t="shared" si="82"/>
        <v>0</v>
      </c>
      <c r="I108" s="52"/>
      <c r="J108" s="52">
        <f>SUM(J109:J109)</f>
        <v>0</v>
      </c>
      <c r="K108" s="52">
        <f>SUM(K109:K110)</f>
        <v>0</v>
      </c>
      <c r="L108" s="52"/>
      <c r="M108" s="52">
        <f>SUM(M109:M110)</f>
        <v>0</v>
      </c>
      <c r="N108" s="52">
        <v>71400</v>
      </c>
      <c r="O108" s="52">
        <f>SUM(O109:O110)</f>
        <v>0</v>
      </c>
      <c r="P108" s="119"/>
      <c r="Q108" s="119"/>
    </row>
    <row r="109" spans="1:17" ht="15.75" hidden="1" customHeight="1" x14ac:dyDescent="0.3">
      <c r="A109" s="42"/>
      <c r="B109" s="208"/>
      <c r="C109" s="46">
        <v>3211</v>
      </c>
      <c r="D109" s="210" t="s">
        <v>8</v>
      </c>
      <c r="E109" s="41">
        <f t="shared" ref="E109:E110" si="83">SUM(F109:O109)</f>
        <v>90000</v>
      </c>
      <c r="F109" s="41"/>
      <c r="G109" s="41"/>
      <c r="H109" s="42"/>
      <c r="I109" s="42"/>
      <c r="J109" s="41"/>
      <c r="K109" s="41"/>
      <c r="L109" s="41"/>
      <c r="M109" s="41">
        <v>0</v>
      </c>
      <c r="N109" s="41">
        <v>90000</v>
      </c>
      <c r="O109" s="41"/>
      <c r="P109" s="119"/>
      <c r="Q109" s="119"/>
    </row>
    <row r="110" spans="1:17" ht="15.75" hidden="1" customHeight="1" x14ac:dyDescent="0.3">
      <c r="A110" s="42"/>
      <c r="B110" s="208"/>
      <c r="C110" s="46">
        <v>3213</v>
      </c>
      <c r="D110" s="55" t="s">
        <v>52</v>
      </c>
      <c r="E110" s="41">
        <f t="shared" si="83"/>
        <v>0</v>
      </c>
      <c r="F110" s="41"/>
      <c r="G110" s="41"/>
      <c r="H110" s="42"/>
      <c r="I110" s="42"/>
      <c r="J110" s="41"/>
      <c r="K110" s="41"/>
      <c r="L110" s="41"/>
      <c r="M110" s="41">
        <v>0</v>
      </c>
      <c r="N110" s="41">
        <v>0</v>
      </c>
      <c r="O110" s="41"/>
      <c r="P110" s="119"/>
      <c r="Q110" s="119"/>
    </row>
    <row r="111" spans="1:17" ht="18.75" customHeight="1" x14ac:dyDescent="0.3">
      <c r="A111" s="42"/>
      <c r="B111" s="208">
        <v>322</v>
      </c>
      <c r="C111" s="46"/>
      <c r="D111" s="210" t="s">
        <v>9</v>
      </c>
      <c r="E111" s="51">
        <f>SUM(F111:O111)</f>
        <v>4000</v>
      </c>
      <c r="F111" s="52">
        <f t="shared" ref="F111:M111" si="84">SUM(F112)</f>
        <v>0</v>
      </c>
      <c r="G111" s="52">
        <f t="shared" si="84"/>
        <v>0</v>
      </c>
      <c r="H111" s="52">
        <f t="shared" si="84"/>
        <v>0</v>
      </c>
      <c r="I111" s="52"/>
      <c r="J111" s="52">
        <f t="shared" si="84"/>
        <v>0</v>
      </c>
      <c r="K111" s="52">
        <f t="shared" si="84"/>
        <v>0</v>
      </c>
      <c r="L111" s="52"/>
      <c r="M111" s="52">
        <f t="shared" si="84"/>
        <v>0</v>
      </c>
      <c r="N111" s="52">
        <v>4000</v>
      </c>
      <c r="O111" s="52">
        <f>SUM(O112)</f>
        <v>0</v>
      </c>
      <c r="P111" s="119"/>
      <c r="Q111" s="119"/>
    </row>
    <row r="112" spans="1:17" ht="18.75" hidden="1" customHeight="1" x14ac:dyDescent="0.3">
      <c r="A112" s="42"/>
      <c r="B112" s="208"/>
      <c r="C112" s="46">
        <v>3221</v>
      </c>
      <c r="D112" s="55" t="s">
        <v>53</v>
      </c>
      <c r="E112" s="41">
        <f t="shared" ref="E112:E122" si="85">SUM(F112:O112)</f>
        <v>5000</v>
      </c>
      <c r="F112" s="41"/>
      <c r="G112" s="41"/>
      <c r="H112" s="41"/>
      <c r="I112" s="41"/>
      <c r="J112" s="41"/>
      <c r="K112" s="41"/>
      <c r="L112" s="41"/>
      <c r="M112" s="41">
        <v>0</v>
      </c>
      <c r="N112" s="41">
        <v>5000</v>
      </c>
      <c r="O112" s="41"/>
      <c r="P112" s="119"/>
      <c r="Q112" s="119"/>
    </row>
    <row r="113" spans="1:17" ht="18.75" customHeight="1" x14ac:dyDescent="0.3">
      <c r="A113" s="42"/>
      <c r="B113" s="208">
        <v>323</v>
      </c>
      <c r="C113" s="46"/>
      <c r="D113" s="71" t="s">
        <v>10</v>
      </c>
      <c r="E113" s="51">
        <f t="shared" si="85"/>
        <v>15000</v>
      </c>
      <c r="F113" s="136">
        <v>0</v>
      </c>
      <c r="G113" s="136">
        <v>0</v>
      </c>
      <c r="H113" s="136">
        <v>0</v>
      </c>
      <c r="I113" s="136"/>
      <c r="J113" s="136">
        <v>0</v>
      </c>
      <c r="K113" s="136"/>
      <c r="L113" s="136"/>
      <c r="M113" s="136">
        <v>0</v>
      </c>
      <c r="N113" s="136">
        <v>15000</v>
      </c>
      <c r="O113" s="52">
        <v>0</v>
      </c>
      <c r="P113" s="119"/>
      <c r="Q113" s="119"/>
    </row>
    <row r="114" spans="1:17" ht="15.75" customHeight="1" x14ac:dyDescent="0.3">
      <c r="A114" s="42"/>
      <c r="B114" s="208">
        <v>329</v>
      </c>
      <c r="C114" s="46"/>
      <c r="D114" s="210" t="s">
        <v>3</v>
      </c>
      <c r="E114" s="51">
        <f t="shared" si="85"/>
        <v>11600</v>
      </c>
      <c r="F114" s="52">
        <f>SUM(F115:F116)</f>
        <v>0</v>
      </c>
      <c r="G114" s="52">
        <f t="shared" ref="G114:K114" si="86">SUM(G115:G116)</f>
        <v>0</v>
      </c>
      <c r="H114" s="52">
        <f t="shared" si="86"/>
        <v>0</v>
      </c>
      <c r="I114" s="52">
        <f t="shared" si="86"/>
        <v>0</v>
      </c>
      <c r="J114" s="52">
        <f t="shared" si="86"/>
        <v>0</v>
      </c>
      <c r="K114" s="52">
        <f t="shared" si="86"/>
        <v>0</v>
      </c>
      <c r="L114" s="52"/>
      <c r="M114" s="52">
        <f t="shared" ref="M114" si="87">SUM(M115:M116)</f>
        <v>0</v>
      </c>
      <c r="N114" s="52">
        <v>11600</v>
      </c>
      <c r="O114" s="52">
        <f>SUM(O115:O116)</f>
        <v>0</v>
      </c>
      <c r="P114" s="119"/>
      <c r="Q114" s="119"/>
    </row>
    <row r="115" spans="1:17" ht="15.75" hidden="1" customHeight="1" x14ac:dyDescent="0.3">
      <c r="A115" s="42"/>
      <c r="B115" s="208"/>
      <c r="C115" s="46">
        <v>3292</v>
      </c>
      <c r="D115" s="210" t="s">
        <v>127</v>
      </c>
      <c r="E115" s="41">
        <f t="shared" si="85"/>
        <v>1000</v>
      </c>
      <c r="F115" s="52"/>
      <c r="G115" s="52"/>
      <c r="H115" s="52"/>
      <c r="I115" s="52"/>
      <c r="J115" s="52"/>
      <c r="K115" s="41"/>
      <c r="L115" s="41"/>
      <c r="M115" s="41">
        <v>0</v>
      </c>
      <c r="N115" s="41">
        <v>1000</v>
      </c>
      <c r="O115" s="41"/>
      <c r="P115" s="119"/>
      <c r="Q115" s="119"/>
    </row>
    <row r="116" spans="1:17" ht="15.75" hidden="1" customHeight="1" x14ac:dyDescent="0.3">
      <c r="A116" s="42"/>
      <c r="B116" s="208"/>
      <c r="C116" s="46">
        <v>3299</v>
      </c>
      <c r="D116" s="210" t="s">
        <v>128</v>
      </c>
      <c r="E116" s="41">
        <f t="shared" si="85"/>
        <v>0</v>
      </c>
      <c r="F116" s="41"/>
      <c r="G116" s="41"/>
      <c r="H116" s="42"/>
      <c r="I116" s="42"/>
      <c r="J116" s="41"/>
      <c r="K116" s="41"/>
      <c r="L116" s="41"/>
      <c r="M116" s="41">
        <v>0</v>
      </c>
      <c r="N116" s="41">
        <v>0</v>
      </c>
      <c r="O116" s="41"/>
      <c r="P116" s="119"/>
      <c r="Q116" s="119"/>
    </row>
    <row r="117" spans="1:17" ht="15.75" customHeight="1" x14ac:dyDescent="0.3">
      <c r="A117" s="42"/>
      <c r="B117" s="209">
        <v>34</v>
      </c>
      <c r="C117" s="46"/>
      <c r="D117" s="210" t="s">
        <v>28</v>
      </c>
      <c r="E117" s="50">
        <f t="shared" si="85"/>
        <v>0</v>
      </c>
      <c r="F117" s="50">
        <f t="shared" ref="F117:N117" si="88">SUM(F118)</f>
        <v>0</v>
      </c>
      <c r="G117" s="50">
        <f t="shared" si="88"/>
        <v>0</v>
      </c>
      <c r="H117" s="50">
        <f t="shared" si="88"/>
        <v>0</v>
      </c>
      <c r="I117" s="50"/>
      <c r="J117" s="50">
        <f t="shared" si="88"/>
        <v>0</v>
      </c>
      <c r="K117" s="50">
        <f t="shared" si="88"/>
        <v>0</v>
      </c>
      <c r="L117" s="50"/>
      <c r="M117" s="50">
        <f t="shared" si="88"/>
        <v>0</v>
      </c>
      <c r="N117" s="50">
        <f t="shared" si="88"/>
        <v>0</v>
      </c>
      <c r="O117" s="50">
        <f>SUM(O118)</f>
        <v>0</v>
      </c>
      <c r="P117" s="119"/>
      <c r="Q117" s="119"/>
    </row>
    <row r="118" spans="1:17" ht="15.75" customHeight="1" x14ac:dyDescent="0.3">
      <c r="A118" s="42"/>
      <c r="B118" s="208">
        <v>343</v>
      </c>
      <c r="C118" s="46"/>
      <c r="D118" s="210" t="s">
        <v>11</v>
      </c>
      <c r="E118" s="51">
        <f t="shared" si="85"/>
        <v>0</v>
      </c>
      <c r="F118" s="52">
        <v>0</v>
      </c>
      <c r="G118" s="52">
        <v>0</v>
      </c>
      <c r="H118" s="83">
        <v>0</v>
      </c>
      <c r="I118" s="83"/>
      <c r="J118" s="52">
        <v>0</v>
      </c>
      <c r="K118" s="52"/>
      <c r="L118" s="52"/>
      <c r="M118" s="52">
        <v>0</v>
      </c>
      <c r="N118" s="52">
        <v>0</v>
      </c>
      <c r="O118" s="52">
        <v>0</v>
      </c>
      <c r="P118" s="119"/>
      <c r="Q118" s="119"/>
    </row>
    <row r="119" spans="1:17" ht="15.75" customHeight="1" x14ac:dyDescent="0.3">
      <c r="A119" s="42"/>
      <c r="B119" s="158">
        <v>422</v>
      </c>
      <c r="C119" s="46"/>
      <c r="D119" s="71" t="s">
        <v>13</v>
      </c>
      <c r="E119" s="51">
        <f t="shared" si="85"/>
        <v>3000</v>
      </c>
      <c r="F119" s="52"/>
      <c r="G119" s="52"/>
      <c r="H119" s="83"/>
      <c r="I119" s="83"/>
      <c r="J119" s="52"/>
      <c r="K119" s="52"/>
      <c r="L119" s="52"/>
      <c r="M119" s="52">
        <v>0</v>
      </c>
      <c r="N119" s="52">
        <v>3000</v>
      </c>
      <c r="O119" s="52"/>
      <c r="P119" s="119"/>
      <c r="Q119" s="119"/>
    </row>
    <row r="120" spans="1:17" ht="15.6" x14ac:dyDescent="0.3">
      <c r="A120" s="218" t="s">
        <v>125</v>
      </c>
      <c r="B120" s="72" t="s">
        <v>22</v>
      </c>
      <c r="C120" s="47"/>
      <c r="D120" s="72"/>
      <c r="E120" s="151">
        <f t="shared" si="85"/>
        <v>14500</v>
      </c>
      <c r="F120" s="62">
        <f t="shared" ref="F120" si="89">SUM(F122)</f>
        <v>0</v>
      </c>
      <c r="G120" s="62">
        <f t="shared" ref="G120:J120" si="90">SUM(G121+G124)</f>
        <v>0</v>
      </c>
      <c r="H120" s="62">
        <f t="shared" si="90"/>
        <v>0</v>
      </c>
      <c r="I120" s="62"/>
      <c r="J120" s="62">
        <f t="shared" si="90"/>
        <v>0</v>
      </c>
      <c r="K120" s="183">
        <f>SUM(K121+K124+K130)</f>
        <v>14500</v>
      </c>
      <c r="L120" s="183">
        <f t="shared" ref="L120:Q120" si="91">SUM(L121+L124+L130)</f>
        <v>0</v>
      </c>
      <c r="M120" s="183">
        <f t="shared" si="91"/>
        <v>0</v>
      </c>
      <c r="N120" s="183">
        <f t="shared" si="91"/>
        <v>0</v>
      </c>
      <c r="O120" s="183">
        <f t="shared" si="91"/>
        <v>0</v>
      </c>
      <c r="P120" s="183">
        <f t="shared" si="91"/>
        <v>15000</v>
      </c>
      <c r="Q120" s="183">
        <f t="shared" si="91"/>
        <v>15000</v>
      </c>
    </row>
    <row r="121" spans="1:17" s="10" customFormat="1" ht="16.5" customHeight="1" x14ac:dyDescent="0.3">
      <c r="A121" s="46"/>
      <c r="B121" s="209">
        <v>31</v>
      </c>
      <c r="C121" s="44"/>
      <c r="D121" s="92" t="s">
        <v>26</v>
      </c>
      <c r="E121" s="50">
        <f t="shared" si="85"/>
        <v>0</v>
      </c>
      <c r="F121" s="50">
        <f t="shared" ref="F121:J122" si="92">SUM(F122)</f>
        <v>0</v>
      </c>
      <c r="G121" s="50">
        <f t="shared" si="92"/>
        <v>0</v>
      </c>
      <c r="H121" s="50">
        <f t="shared" si="92"/>
        <v>0</v>
      </c>
      <c r="I121" s="50"/>
      <c r="J121" s="50">
        <f t="shared" si="92"/>
        <v>0</v>
      </c>
      <c r="K121" s="50">
        <f>SUM(K122)</f>
        <v>0</v>
      </c>
      <c r="L121" s="50"/>
      <c r="M121" s="50">
        <f>SUM(M122)</f>
        <v>0</v>
      </c>
      <c r="N121" s="50">
        <f>SUM(N122)</f>
        <v>0</v>
      </c>
      <c r="O121" s="50">
        <f>SUM(O122)</f>
        <v>0</v>
      </c>
      <c r="P121" s="128">
        <v>15000</v>
      </c>
      <c r="Q121" s="49">
        <v>15000</v>
      </c>
    </row>
    <row r="122" spans="1:17" ht="16.5" customHeight="1" x14ac:dyDescent="0.3">
      <c r="A122" s="42"/>
      <c r="B122" s="208">
        <v>311</v>
      </c>
      <c r="C122" s="46"/>
      <c r="D122" s="210" t="s">
        <v>5</v>
      </c>
      <c r="E122" s="51">
        <f t="shared" si="85"/>
        <v>0</v>
      </c>
      <c r="F122" s="136">
        <f t="shared" si="92"/>
        <v>0</v>
      </c>
      <c r="G122" s="136">
        <f t="shared" si="92"/>
        <v>0</v>
      </c>
      <c r="H122" s="136">
        <f t="shared" si="92"/>
        <v>0</v>
      </c>
      <c r="I122" s="136"/>
      <c r="J122" s="136">
        <f t="shared" si="92"/>
        <v>0</v>
      </c>
      <c r="K122" s="136">
        <f>SUM(K123)</f>
        <v>0</v>
      </c>
      <c r="L122" s="136"/>
      <c r="M122" s="136">
        <f t="shared" ref="M122:O122" si="93">SUM(M123)</f>
        <v>0</v>
      </c>
      <c r="N122" s="136">
        <f t="shared" si="93"/>
        <v>0</v>
      </c>
      <c r="O122" s="136">
        <f t="shared" si="93"/>
        <v>0</v>
      </c>
      <c r="P122" s="74"/>
      <c r="Q122" s="49"/>
    </row>
    <row r="123" spans="1:17" ht="16.5" hidden="1" customHeight="1" x14ac:dyDescent="0.3">
      <c r="A123" s="42"/>
      <c r="B123" s="208"/>
      <c r="C123" s="46">
        <v>3111</v>
      </c>
      <c r="D123" s="210" t="s">
        <v>123</v>
      </c>
      <c r="E123" s="41">
        <f t="shared" ref="E123" si="94">SUM(F123:O123)</f>
        <v>0</v>
      </c>
      <c r="F123" s="41"/>
      <c r="G123" s="41"/>
      <c r="H123" s="69"/>
      <c r="I123" s="69"/>
      <c r="J123" s="70"/>
      <c r="K123" s="41"/>
      <c r="L123" s="41"/>
      <c r="M123" s="41"/>
      <c r="N123" s="41"/>
      <c r="O123" s="41"/>
      <c r="P123" s="119"/>
      <c r="Q123" s="41"/>
    </row>
    <row r="124" spans="1:17" ht="16.5" customHeight="1" x14ac:dyDescent="0.3">
      <c r="A124" s="42"/>
      <c r="B124" s="209">
        <v>32</v>
      </c>
      <c r="C124" s="46"/>
      <c r="D124" s="210" t="s">
        <v>27</v>
      </c>
      <c r="E124" s="50">
        <f>SUM(F124:O124)</f>
        <v>12500</v>
      </c>
      <c r="F124" s="50">
        <f t="shared" ref="F124:J124" si="95">SUM(F125+F129)</f>
        <v>0</v>
      </c>
      <c r="G124" s="50">
        <f t="shared" si="95"/>
        <v>0</v>
      </c>
      <c r="H124" s="50">
        <f t="shared" si="95"/>
        <v>0</v>
      </c>
      <c r="I124" s="50"/>
      <c r="J124" s="50">
        <f t="shared" si="95"/>
        <v>0</v>
      </c>
      <c r="K124" s="50">
        <f>SUM(K125+K129)</f>
        <v>12500</v>
      </c>
      <c r="L124" s="50"/>
      <c r="M124" s="50">
        <f t="shared" ref="M124:O124" si="96">SUM(M125+M129)</f>
        <v>0</v>
      </c>
      <c r="N124" s="50">
        <f t="shared" si="96"/>
        <v>0</v>
      </c>
      <c r="O124" s="50">
        <f t="shared" si="96"/>
        <v>0</v>
      </c>
      <c r="P124" s="120"/>
      <c r="Q124" s="45"/>
    </row>
    <row r="125" spans="1:17" ht="16.5" customHeight="1" x14ac:dyDescent="0.3">
      <c r="A125" s="42"/>
      <c r="B125" s="208">
        <v>323</v>
      </c>
      <c r="C125" s="46"/>
      <c r="D125" s="71" t="s">
        <v>10</v>
      </c>
      <c r="E125" s="51">
        <f>SUM(F125:O125)</f>
        <v>12500</v>
      </c>
      <c r="F125" s="52">
        <f t="shared" ref="F125:J125" si="97">SUM(F127:F128)</f>
        <v>0</v>
      </c>
      <c r="G125" s="52">
        <f t="shared" si="97"/>
        <v>0</v>
      </c>
      <c r="H125" s="52">
        <f t="shared" si="97"/>
        <v>0</v>
      </c>
      <c r="I125" s="52"/>
      <c r="J125" s="52">
        <f t="shared" si="97"/>
        <v>0</v>
      </c>
      <c r="K125" s="52">
        <v>12500</v>
      </c>
      <c r="L125" s="52"/>
      <c r="M125" s="52">
        <f>SUM(M127:M128)</f>
        <v>0</v>
      </c>
      <c r="N125" s="52">
        <f>SUM(N127:N128)</f>
        <v>0</v>
      </c>
      <c r="O125" s="52">
        <f>SUM(O127:O128)</f>
        <v>0</v>
      </c>
      <c r="P125" s="119"/>
      <c r="Q125" s="41"/>
    </row>
    <row r="126" spans="1:17" ht="16.5" hidden="1" customHeight="1" x14ac:dyDescent="0.3">
      <c r="A126" s="42"/>
      <c r="B126" s="208"/>
      <c r="C126" s="46">
        <v>3231</v>
      </c>
      <c r="D126" s="55" t="s">
        <v>56</v>
      </c>
      <c r="E126" s="54">
        <f>SUM(F126:O126)</f>
        <v>0</v>
      </c>
      <c r="F126" s="52"/>
      <c r="G126" s="52"/>
      <c r="H126" s="52"/>
      <c r="I126" s="52"/>
      <c r="J126" s="52"/>
      <c r="K126" s="52">
        <v>0</v>
      </c>
      <c r="L126" s="52"/>
      <c r="M126" s="52"/>
      <c r="N126" s="52"/>
      <c r="O126" s="52"/>
      <c r="P126" s="119"/>
      <c r="Q126" s="41"/>
    </row>
    <row r="127" spans="1:17" ht="16.5" hidden="1" customHeight="1" x14ac:dyDescent="0.3">
      <c r="A127" s="42"/>
      <c r="B127" s="208"/>
      <c r="C127" s="46">
        <v>3232</v>
      </c>
      <c r="D127" s="210" t="s">
        <v>99</v>
      </c>
      <c r="E127" s="41">
        <f t="shared" ref="E127:E128" si="98">SUM(F127:O127)</f>
        <v>0</v>
      </c>
      <c r="F127" s="41"/>
      <c r="G127" s="41"/>
      <c r="H127" s="42"/>
      <c r="I127" s="42"/>
      <c r="J127" s="41"/>
      <c r="K127" s="41">
        <v>0</v>
      </c>
      <c r="L127" s="41"/>
      <c r="M127" s="52"/>
      <c r="N127" s="52"/>
      <c r="O127" s="52"/>
      <c r="P127" s="119"/>
      <c r="Q127" s="41"/>
    </row>
    <row r="128" spans="1:17" ht="16.5" hidden="1" customHeight="1" x14ac:dyDescent="0.3">
      <c r="A128" s="42"/>
      <c r="B128" s="208"/>
      <c r="C128" s="46">
        <v>3237</v>
      </c>
      <c r="D128" s="71" t="s">
        <v>10</v>
      </c>
      <c r="E128" s="41">
        <f t="shared" si="98"/>
        <v>11000</v>
      </c>
      <c r="F128" s="41"/>
      <c r="G128" s="41"/>
      <c r="H128" s="42"/>
      <c r="I128" s="42"/>
      <c r="J128" s="41">
        <v>0</v>
      </c>
      <c r="K128" s="41">
        <v>11000</v>
      </c>
      <c r="L128" s="41"/>
      <c r="M128" s="41"/>
      <c r="N128" s="41"/>
      <c r="O128" s="41"/>
      <c r="P128" s="119"/>
      <c r="Q128" s="41"/>
    </row>
    <row r="129" spans="1:17" ht="16.5" customHeight="1" x14ac:dyDescent="0.3">
      <c r="A129" s="42"/>
      <c r="B129" s="208">
        <v>329</v>
      </c>
      <c r="C129" s="46"/>
      <c r="D129" s="210" t="s">
        <v>3</v>
      </c>
      <c r="E129" s="51">
        <f>SUM(F129:O129)</f>
        <v>0</v>
      </c>
      <c r="F129" s="52">
        <v>0</v>
      </c>
      <c r="G129" s="52">
        <v>0</v>
      </c>
      <c r="H129" s="83">
        <v>0</v>
      </c>
      <c r="I129" s="83"/>
      <c r="J129" s="52">
        <v>0</v>
      </c>
      <c r="K129" s="52">
        <v>0</v>
      </c>
      <c r="L129" s="52"/>
      <c r="M129" s="52">
        <v>0</v>
      </c>
      <c r="N129" s="52">
        <v>0</v>
      </c>
      <c r="O129" s="52">
        <v>0</v>
      </c>
      <c r="P129" s="127"/>
      <c r="Q129" s="41"/>
    </row>
    <row r="130" spans="1:17" ht="15.75" customHeight="1" x14ac:dyDescent="0.3">
      <c r="A130" s="42"/>
      <c r="B130" s="158">
        <v>422</v>
      </c>
      <c r="C130" s="46"/>
      <c r="D130" s="71" t="s">
        <v>13</v>
      </c>
      <c r="E130" s="51">
        <f>SUM(F130:O130)</f>
        <v>2000</v>
      </c>
      <c r="F130" s="52"/>
      <c r="G130" s="52"/>
      <c r="H130" s="83"/>
      <c r="I130" s="83"/>
      <c r="J130" s="52"/>
      <c r="K130" s="52">
        <v>2000</v>
      </c>
      <c r="L130" s="52"/>
      <c r="M130" s="52"/>
      <c r="N130" s="52"/>
      <c r="O130" s="52"/>
      <c r="P130" s="127"/>
      <c r="Q130" s="41"/>
    </row>
    <row r="131" spans="1:17" ht="14.25" customHeight="1" x14ac:dyDescent="0.3">
      <c r="A131" s="218" t="s">
        <v>152</v>
      </c>
      <c r="B131" s="72" t="s">
        <v>153</v>
      </c>
      <c r="C131" s="47"/>
      <c r="D131" s="72"/>
      <c r="E131" s="151">
        <f>SUM(F131:O131)</f>
        <v>10000</v>
      </c>
      <c r="F131" s="62">
        <f t="shared" ref="F131:Q131" si="99">SUM(F132)</f>
        <v>0</v>
      </c>
      <c r="G131" s="62"/>
      <c r="H131" s="62">
        <f t="shared" si="99"/>
        <v>0</v>
      </c>
      <c r="I131" s="62"/>
      <c r="J131" s="62">
        <f t="shared" si="99"/>
        <v>0</v>
      </c>
      <c r="K131" s="183">
        <f t="shared" si="99"/>
        <v>0</v>
      </c>
      <c r="L131" s="183">
        <f t="shared" si="99"/>
        <v>0</v>
      </c>
      <c r="M131" s="62">
        <f t="shared" si="99"/>
        <v>0</v>
      </c>
      <c r="N131" s="62">
        <f t="shared" si="99"/>
        <v>0</v>
      </c>
      <c r="O131" s="183">
        <f t="shared" si="99"/>
        <v>10000</v>
      </c>
      <c r="P131" s="183">
        <f t="shared" si="99"/>
        <v>10000</v>
      </c>
      <c r="Q131" s="183">
        <f t="shared" si="99"/>
        <v>10000</v>
      </c>
    </row>
    <row r="132" spans="1:17" s="13" customFormat="1" ht="15.75" customHeight="1" x14ac:dyDescent="0.3">
      <c r="A132" s="42"/>
      <c r="B132" s="209">
        <v>32</v>
      </c>
      <c r="C132" s="44"/>
      <c r="D132" s="92" t="s">
        <v>27</v>
      </c>
      <c r="E132" s="50">
        <f>SUM(F132:O132)</f>
        <v>10000</v>
      </c>
      <c r="F132" s="45">
        <f>SUM(F133+F135+F137)</f>
        <v>0</v>
      </c>
      <c r="G132" s="45">
        <f t="shared" ref="G132:O132" si="100">SUM(G133+G135+G137)</f>
        <v>0</v>
      </c>
      <c r="H132" s="45">
        <f t="shared" si="100"/>
        <v>0</v>
      </c>
      <c r="I132" s="45"/>
      <c r="J132" s="45">
        <f t="shared" si="100"/>
        <v>0</v>
      </c>
      <c r="K132" s="45">
        <f t="shared" si="100"/>
        <v>0</v>
      </c>
      <c r="L132" s="45"/>
      <c r="M132" s="45">
        <f t="shared" ref="M132" si="101">SUM(M133+M135+M137)</f>
        <v>0</v>
      </c>
      <c r="N132" s="45">
        <f t="shared" si="100"/>
        <v>0</v>
      </c>
      <c r="O132" s="45">
        <f t="shared" si="100"/>
        <v>10000</v>
      </c>
      <c r="P132" s="74">
        <v>10000</v>
      </c>
      <c r="Q132" s="49">
        <v>10000</v>
      </c>
    </row>
    <row r="133" spans="1:17" ht="15.75" customHeight="1" x14ac:dyDescent="0.3">
      <c r="A133" s="42"/>
      <c r="B133" s="208">
        <v>321</v>
      </c>
      <c r="C133" s="46"/>
      <c r="D133" s="210" t="s">
        <v>8</v>
      </c>
      <c r="E133" s="51">
        <f>SUM(F133:O133)</f>
        <v>1700</v>
      </c>
      <c r="F133" s="52">
        <f t="shared" ref="F133:O133" si="102">SUM(F134:F134)</f>
        <v>0</v>
      </c>
      <c r="G133" s="52">
        <f t="shared" si="102"/>
        <v>0</v>
      </c>
      <c r="H133" s="52">
        <f t="shared" si="102"/>
        <v>0</v>
      </c>
      <c r="I133" s="52"/>
      <c r="J133" s="52">
        <f t="shared" si="102"/>
        <v>0</v>
      </c>
      <c r="K133" s="52">
        <f t="shared" si="102"/>
        <v>0</v>
      </c>
      <c r="L133" s="52"/>
      <c r="M133" s="52">
        <f t="shared" si="102"/>
        <v>0</v>
      </c>
      <c r="N133" s="52">
        <f t="shared" si="102"/>
        <v>0</v>
      </c>
      <c r="O133" s="52">
        <f t="shared" si="102"/>
        <v>1700</v>
      </c>
      <c r="P133" s="119"/>
      <c r="Q133" s="41"/>
    </row>
    <row r="134" spans="1:17" ht="15.75" hidden="1" customHeight="1" x14ac:dyDescent="0.3">
      <c r="A134" s="42"/>
      <c r="B134" s="208"/>
      <c r="C134" s="46">
        <v>3211</v>
      </c>
      <c r="D134" s="210" t="s">
        <v>8</v>
      </c>
      <c r="E134" s="41">
        <f t="shared" ref="E134" si="103">SUM(F134:O134)</f>
        <v>1700</v>
      </c>
      <c r="F134" s="41"/>
      <c r="G134" s="41"/>
      <c r="H134" s="42">
        <v>0</v>
      </c>
      <c r="I134" s="42"/>
      <c r="J134" s="41"/>
      <c r="K134" s="41"/>
      <c r="L134" s="41"/>
      <c r="M134" s="41"/>
      <c r="N134" s="41"/>
      <c r="O134" s="42">
        <v>1700</v>
      </c>
      <c r="P134" s="119"/>
      <c r="Q134" s="41"/>
    </row>
    <row r="135" spans="1:17" ht="15.75" customHeight="1" x14ac:dyDescent="0.3">
      <c r="A135" s="42"/>
      <c r="B135" s="208">
        <v>322</v>
      </c>
      <c r="C135" s="44"/>
      <c r="D135" s="210" t="s">
        <v>9</v>
      </c>
      <c r="E135" s="51">
        <f>SUM(F135:O135)</f>
        <v>4000</v>
      </c>
      <c r="F135" s="52">
        <f>SUM(F136)</f>
        <v>0</v>
      </c>
      <c r="G135" s="52">
        <f t="shared" ref="G135:J135" si="104">SUM(G136)</f>
        <v>0</v>
      </c>
      <c r="H135" s="52">
        <f t="shared" si="104"/>
        <v>0</v>
      </c>
      <c r="I135" s="52"/>
      <c r="J135" s="52">
        <f t="shared" si="104"/>
        <v>0</v>
      </c>
      <c r="K135" s="52">
        <f>SUM(K136)</f>
        <v>0</v>
      </c>
      <c r="L135" s="52"/>
      <c r="M135" s="52">
        <f>SUM(M136:M138)</f>
        <v>0</v>
      </c>
      <c r="N135" s="52">
        <f>SUM(N136:N138)</f>
        <v>0</v>
      </c>
      <c r="O135" s="52">
        <f t="shared" ref="O135" si="105">SUM(O136)</f>
        <v>4000</v>
      </c>
      <c r="P135" s="119"/>
      <c r="Q135" s="41"/>
    </row>
    <row r="136" spans="1:17" ht="15.75" hidden="1" customHeight="1" x14ac:dyDescent="0.3">
      <c r="A136" s="42"/>
      <c r="B136" s="208"/>
      <c r="C136" s="46">
        <v>3221</v>
      </c>
      <c r="D136" s="55" t="s">
        <v>53</v>
      </c>
      <c r="E136" s="41">
        <f t="shared" ref="E136" si="106">SUM(F136:O136)</f>
        <v>4000</v>
      </c>
      <c r="F136" s="41"/>
      <c r="G136" s="41"/>
      <c r="H136" s="41">
        <v>0</v>
      </c>
      <c r="I136" s="41"/>
      <c r="J136" s="41"/>
      <c r="K136" s="41"/>
      <c r="L136" s="41"/>
      <c r="M136" s="41"/>
      <c r="N136" s="41"/>
      <c r="O136" s="41">
        <v>4000</v>
      </c>
      <c r="P136" s="119"/>
      <c r="Q136" s="41"/>
    </row>
    <row r="137" spans="1:17" ht="16.5" customHeight="1" x14ac:dyDescent="0.3">
      <c r="A137" s="42"/>
      <c r="B137" s="208">
        <v>323</v>
      </c>
      <c r="C137" s="46"/>
      <c r="D137" s="71" t="s">
        <v>10</v>
      </c>
      <c r="E137" s="51">
        <f>SUM(F137:O137)</f>
        <v>4300</v>
      </c>
      <c r="F137" s="52">
        <f>SUM(F138:F139)</f>
        <v>0</v>
      </c>
      <c r="G137" s="52">
        <f t="shared" ref="G137:O137" si="107">SUM(G138:G139)</f>
        <v>0</v>
      </c>
      <c r="H137" s="52">
        <f t="shared" si="107"/>
        <v>0</v>
      </c>
      <c r="I137" s="52"/>
      <c r="J137" s="52">
        <f t="shared" si="107"/>
        <v>0</v>
      </c>
      <c r="K137" s="52">
        <f t="shared" si="107"/>
        <v>0</v>
      </c>
      <c r="L137" s="52"/>
      <c r="M137" s="52">
        <f t="shared" ref="M137" si="108">SUM(M138:M139)</f>
        <v>0</v>
      </c>
      <c r="N137" s="52">
        <f t="shared" si="107"/>
        <v>0</v>
      </c>
      <c r="O137" s="52">
        <f t="shared" si="107"/>
        <v>4300</v>
      </c>
      <c r="P137" s="119"/>
      <c r="Q137" s="41"/>
    </row>
    <row r="138" spans="1:17" ht="15.75" hidden="1" customHeight="1" x14ac:dyDescent="0.3">
      <c r="A138" s="42"/>
      <c r="B138" s="208"/>
      <c r="C138" s="46">
        <v>3231</v>
      </c>
      <c r="D138" s="55" t="s">
        <v>56</v>
      </c>
      <c r="E138" s="41">
        <f t="shared" ref="E138:E161" si="109">SUM(F138:O138)</f>
        <v>4300</v>
      </c>
      <c r="F138" s="41"/>
      <c r="G138" s="41"/>
      <c r="H138" s="42">
        <v>0</v>
      </c>
      <c r="I138" s="42"/>
      <c r="J138" s="41"/>
      <c r="K138" s="41">
        <v>0</v>
      </c>
      <c r="L138" s="41"/>
      <c r="M138" s="41"/>
      <c r="N138" s="41"/>
      <c r="O138" s="42">
        <v>4300</v>
      </c>
      <c r="P138" s="119"/>
      <c r="Q138" s="41"/>
    </row>
    <row r="139" spans="1:17" ht="18.75" hidden="1" customHeight="1" x14ac:dyDescent="0.3">
      <c r="A139" s="42"/>
      <c r="B139" s="208"/>
      <c r="C139" s="46">
        <v>3239</v>
      </c>
      <c r="D139" s="55" t="s">
        <v>64</v>
      </c>
      <c r="E139" s="41">
        <f t="shared" si="109"/>
        <v>0</v>
      </c>
      <c r="F139" s="41"/>
      <c r="G139" s="41"/>
      <c r="H139" s="41">
        <v>0</v>
      </c>
      <c r="I139" s="41"/>
      <c r="J139" s="41"/>
      <c r="K139" s="41">
        <v>0</v>
      </c>
      <c r="L139" s="41"/>
      <c r="M139" s="41"/>
      <c r="N139" s="41"/>
      <c r="O139" s="41">
        <v>0</v>
      </c>
      <c r="P139" s="119" t="e">
        <f>SUM(Q139:Q139)</f>
        <v>#REF!</v>
      </c>
      <c r="Q139" s="41" t="e">
        <f>SUM(#REF!)</f>
        <v>#REF!</v>
      </c>
    </row>
    <row r="140" spans="1:17" ht="18" customHeight="1" x14ac:dyDescent="0.3">
      <c r="A140" s="47" t="s">
        <v>122</v>
      </c>
      <c r="B140" s="72" t="s">
        <v>160</v>
      </c>
      <c r="C140" s="47"/>
      <c r="D140" s="72"/>
      <c r="E140" s="151">
        <f t="shared" si="109"/>
        <v>32500</v>
      </c>
      <c r="F140" s="62">
        <f>SUM(F141+F183+F185)</f>
        <v>0</v>
      </c>
      <c r="G140" s="62">
        <f>SUM(G141+G183+G185)</f>
        <v>0</v>
      </c>
      <c r="H140" s="62">
        <f>SUM(H141+H183+H185)</f>
        <v>0</v>
      </c>
      <c r="I140" s="62"/>
      <c r="J140" s="183">
        <f t="shared" ref="J140:Q140" si="110">SUM(J141+J183+J185)</f>
        <v>32500</v>
      </c>
      <c r="K140" s="183">
        <f t="shared" si="110"/>
        <v>0</v>
      </c>
      <c r="L140" s="183">
        <f t="shared" si="110"/>
        <v>0</v>
      </c>
      <c r="M140" s="183">
        <f t="shared" si="110"/>
        <v>0</v>
      </c>
      <c r="N140" s="183">
        <f t="shared" si="110"/>
        <v>0</v>
      </c>
      <c r="O140" s="183">
        <f t="shared" si="110"/>
        <v>0</v>
      </c>
      <c r="P140" s="183">
        <f t="shared" si="110"/>
        <v>65000</v>
      </c>
      <c r="Q140" s="183">
        <f t="shared" si="110"/>
        <v>65000</v>
      </c>
    </row>
    <row r="141" spans="1:17" ht="16.5" customHeight="1" x14ac:dyDescent="0.3">
      <c r="A141" s="42"/>
      <c r="B141" s="209">
        <v>32</v>
      </c>
      <c r="C141" s="44"/>
      <c r="D141" s="42" t="s">
        <v>27</v>
      </c>
      <c r="E141" s="50">
        <f>SUM(F141:O141)</f>
        <v>32500</v>
      </c>
      <c r="F141" s="45">
        <f>SUM(F142+F152+F162+F173+F187)</f>
        <v>0</v>
      </c>
      <c r="G141" s="45">
        <v>0</v>
      </c>
      <c r="H141" s="45">
        <f>SUM(H142+H152+H162+H173)</f>
        <v>0</v>
      </c>
      <c r="I141" s="45"/>
      <c r="J141" s="45">
        <f>J142+J162+J152+J172+J173</f>
        <v>32500</v>
      </c>
      <c r="K141" s="45">
        <f t="shared" ref="K141:O141" si="111">SUM(K142+K152+K162+K173)</f>
        <v>0</v>
      </c>
      <c r="L141" s="45">
        <f t="shared" si="111"/>
        <v>0</v>
      </c>
      <c r="M141" s="45">
        <f t="shared" si="111"/>
        <v>0</v>
      </c>
      <c r="N141" s="45">
        <f t="shared" si="111"/>
        <v>0</v>
      </c>
      <c r="O141" s="45">
        <f t="shared" si="111"/>
        <v>0</v>
      </c>
      <c r="P141" s="74">
        <v>65000</v>
      </c>
      <c r="Q141" s="74">
        <v>65000</v>
      </c>
    </row>
    <row r="142" spans="1:17" ht="16.5" customHeight="1" x14ac:dyDescent="0.3">
      <c r="A142" s="42"/>
      <c r="B142" s="208">
        <v>321</v>
      </c>
      <c r="C142" s="46"/>
      <c r="D142" s="210" t="s">
        <v>8</v>
      </c>
      <c r="E142" s="51">
        <f t="shared" si="109"/>
        <v>20000</v>
      </c>
      <c r="F142" s="52">
        <f t="shared" ref="F142:H142" si="112">SUM(F143:F151)</f>
        <v>0</v>
      </c>
      <c r="G142" s="52">
        <v>0</v>
      </c>
      <c r="H142" s="52">
        <f t="shared" si="112"/>
        <v>0</v>
      </c>
      <c r="I142" s="52"/>
      <c r="J142" s="52">
        <v>20000</v>
      </c>
      <c r="K142" s="52">
        <f t="shared" ref="K142:O142" si="113">SUM(K143:K151)</f>
        <v>0</v>
      </c>
      <c r="L142" s="52">
        <f t="shared" si="113"/>
        <v>0</v>
      </c>
      <c r="M142" s="52">
        <f t="shared" si="113"/>
        <v>0</v>
      </c>
      <c r="N142" s="52">
        <f t="shared" si="113"/>
        <v>0</v>
      </c>
      <c r="O142" s="52">
        <f t="shared" si="113"/>
        <v>0</v>
      </c>
      <c r="P142" s="119"/>
      <c r="Q142" s="41"/>
    </row>
    <row r="143" spans="1:17" ht="16.5" hidden="1" customHeight="1" x14ac:dyDescent="0.3">
      <c r="A143" s="75">
        <v>503</v>
      </c>
      <c r="B143" s="46"/>
      <c r="C143" s="76" t="s">
        <v>141</v>
      </c>
      <c r="D143" s="210" t="s">
        <v>42</v>
      </c>
      <c r="E143" s="73">
        <f t="shared" si="109"/>
        <v>0</v>
      </c>
      <c r="F143" s="41"/>
      <c r="G143" s="41"/>
      <c r="H143" s="42"/>
      <c r="I143" s="42"/>
      <c r="J143" s="41"/>
      <c r="K143" s="70"/>
      <c r="L143" s="70"/>
      <c r="M143" s="70"/>
      <c r="N143" s="70"/>
      <c r="O143" s="70"/>
      <c r="P143" s="119"/>
      <c r="Q143" s="41"/>
    </row>
    <row r="144" spans="1:17" ht="16.5" hidden="1" customHeight="1" x14ac:dyDescent="0.3">
      <c r="A144" s="75">
        <v>405</v>
      </c>
      <c r="B144" s="46"/>
      <c r="C144" s="76" t="s">
        <v>140</v>
      </c>
      <c r="D144" s="210" t="s">
        <v>43</v>
      </c>
      <c r="E144" s="73">
        <f t="shared" si="109"/>
        <v>14000</v>
      </c>
      <c r="F144" s="41"/>
      <c r="G144" s="41"/>
      <c r="H144" s="42"/>
      <c r="I144" s="42"/>
      <c r="J144" s="41">
        <v>14000</v>
      </c>
      <c r="K144" s="70"/>
      <c r="L144" s="70"/>
      <c r="M144" s="70"/>
      <c r="N144" s="70"/>
      <c r="O144" s="70"/>
      <c r="P144" s="119"/>
      <c r="Q144" s="41"/>
    </row>
    <row r="145" spans="1:17" ht="16.5" hidden="1" customHeight="1" x14ac:dyDescent="0.3">
      <c r="A145" s="75" t="s">
        <v>102</v>
      </c>
      <c r="B145" s="46"/>
      <c r="C145" s="76" t="s">
        <v>138</v>
      </c>
      <c r="D145" s="210" t="s">
        <v>101</v>
      </c>
      <c r="E145" s="73">
        <f t="shared" si="109"/>
        <v>2000</v>
      </c>
      <c r="F145" s="41"/>
      <c r="G145" s="41"/>
      <c r="H145" s="42"/>
      <c r="I145" s="42"/>
      <c r="J145" s="41">
        <v>2000</v>
      </c>
      <c r="K145" s="70"/>
      <c r="L145" s="70"/>
      <c r="M145" s="70"/>
      <c r="N145" s="70"/>
      <c r="O145" s="70"/>
      <c r="P145" s="119"/>
      <c r="Q145" s="41"/>
    </row>
    <row r="146" spans="1:17" ht="16.5" hidden="1" customHeight="1" x14ac:dyDescent="0.3">
      <c r="A146" s="75">
        <v>201</v>
      </c>
      <c r="B146" s="46"/>
      <c r="C146" s="76" t="s">
        <v>134</v>
      </c>
      <c r="D146" s="210" t="s">
        <v>159</v>
      </c>
      <c r="E146" s="73">
        <f t="shared" si="109"/>
        <v>7000</v>
      </c>
      <c r="F146" s="41"/>
      <c r="G146" s="41"/>
      <c r="H146" s="42"/>
      <c r="I146" s="42"/>
      <c r="J146" s="41">
        <v>7000</v>
      </c>
      <c r="K146" s="70"/>
      <c r="L146" s="70"/>
      <c r="M146" s="70"/>
      <c r="N146" s="70"/>
      <c r="O146" s="70"/>
      <c r="P146" s="119"/>
      <c r="Q146" s="41"/>
    </row>
    <row r="147" spans="1:17" ht="16.5" hidden="1" customHeight="1" x14ac:dyDescent="0.3">
      <c r="A147" s="75">
        <v>202</v>
      </c>
      <c r="B147" s="46"/>
      <c r="C147" s="76" t="s">
        <v>135</v>
      </c>
      <c r="D147" s="210" t="s">
        <v>44</v>
      </c>
      <c r="E147" s="73">
        <f t="shared" si="109"/>
        <v>7000</v>
      </c>
      <c r="F147" s="41"/>
      <c r="G147" s="41"/>
      <c r="H147" s="42"/>
      <c r="I147" s="42"/>
      <c r="J147" s="41">
        <v>7000</v>
      </c>
      <c r="K147" s="70"/>
      <c r="L147" s="70"/>
      <c r="M147" s="70"/>
      <c r="N147" s="70"/>
      <c r="O147" s="70"/>
      <c r="P147" s="119"/>
      <c r="Q147" s="41"/>
    </row>
    <row r="148" spans="1:17" ht="16.5" hidden="1" customHeight="1" x14ac:dyDescent="0.3">
      <c r="A148" s="75">
        <v>505</v>
      </c>
      <c r="B148" s="46"/>
      <c r="C148" s="76" t="s">
        <v>142</v>
      </c>
      <c r="D148" s="210" t="s">
        <v>45</v>
      </c>
      <c r="E148" s="73">
        <f t="shared" si="109"/>
        <v>0</v>
      </c>
      <c r="F148" s="41"/>
      <c r="G148" s="41"/>
      <c r="H148" s="69"/>
      <c r="I148" s="69"/>
      <c r="J148" s="70"/>
      <c r="K148" s="41"/>
      <c r="L148" s="41"/>
      <c r="M148" s="41"/>
      <c r="N148" s="41"/>
      <c r="O148" s="41"/>
      <c r="P148" s="119"/>
      <c r="Q148" s="41"/>
    </row>
    <row r="149" spans="1:17" ht="16.5" hidden="1" customHeight="1" x14ac:dyDescent="0.3">
      <c r="A149" s="75">
        <v>333</v>
      </c>
      <c r="B149" s="46"/>
      <c r="C149" s="76" t="s">
        <v>139</v>
      </c>
      <c r="D149" s="210" t="s">
        <v>46</v>
      </c>
      <c r="E149" s="73">
        <f t="shared" si="109"/>
        <v>0</v>
      </c>
      <c r="F149" s="41"/>
      <c r="G149" s="41"/>
      <c r="H149" s="69"/>
      <c r="I149" s="69"/>
      <c r="J149" s="70"/>
      <c r="K149" s="41"/>
      <c r="L149" s="41"/>
      <c r="M149" s="41"/>
      <c r="N149" s="41"/>
      <c r="O149" s="41"/>
      <c r="P149" s="119"/>
      <c r="Q149" s="41"/>
    </row>
    <row r="150" spans="1:17" ht="16.5" hidden="1" customHeight="1" x14ac:dyDescent="0.3">
      <c r="A150" s="75">
        <v>3000</v>
      </c>
      <c r="B150" s="46"/>
      <c r="C150" s="76" t="s">
        <v>137</v>
      </c>
      <c r="D150" s="210" t="s">
        <v>136</v>
      </c>
      <c r="E150" s="73">
        <f t="shared" si="109"/>
        <v>0</v>
      </c>
      <c r="F150" s="41"/>
      <c r="G150" s="41"/>
      <c r="H150" s="69"/>
      <c r="I150" s="69"/>
      <c r="J150" s="70"/>
      <c r="K150" s="41"/>
      <c r="L150" s="41"/>
      <c r="M150" s="41"/>
      <c r="N150" s="41"/>
      <c r="O150" s="41"/>
      <c r="P150" s="119"/>
      <c r="Q150" s="41"/>
    </row>
    <row r="151" spans="1:17" ht="16.5" hidden="1" customHeight="1" x14ac:dyDescent="0.3">
      <c r="A151" s="75" t="s">
        <v>129</v>
      </c>
      <c r="B151" s="46"/>
      <c r="C151" s="76" t="s">
        <v>133</v>
      </c>
      <c r="D151" s="210" t="s">
        <v>132</v>
      </c>
      <c r="E151" s="73">
        <f t="shared" si="109"/>
        <v>1000</v>
      </c>
      <c r="F151" s="41">
        <v>0</v>
      </c>
      <c r="G151" s="41">
        <v>1000</v>
      </c>
      <c r="H151" s="69"/>
      <c r="I151" s="69"/>
      <c r="J151" s="70"/>
      <c r="K151" s="41"/>
      <c r="L151" s="41"/>
      <c r="M151" s="41"/>
      <c r="N151" s="41"/>
      <c r="O151" s="41"/>
      <c r="P151" s="119"/>
      <c r="Q151" s="41"/>
    </row>
    <row r="152" spans="1:17" ht="15" customHeight="1" x14ac:dyDescent="0.3">
      <c r="A152" s="42"/>
      <c r="B152" s="208">
        <v>322</v>
      </c>
      <c r="C152" s="46"/>
      <c r="D152" s="210" t="s">
        <v>9</v>
      </c>
      <c r="E152" s="51">
        <f>SUM(F152:O152)</f>
        <v>3000</v>
      </c>
      <c r="F152" s="52">
        <f t="shared" ref="F152:H152" si="114">SUM(F153:F161)</f>
        <v>0</v>
      </c>
      <c r="G152" s="52">
        <v>0</v>
      </c>
      <c r="H152" s="52">
        <f t="shared" si="114"/>
        <v>0</v>
      </c>
      <c r="I152" s="52"/>
      <c r="J152" s="52">
        <v>3000</v>
      </c>
      <c r="K152" s="52">
        <f t="shared" ref="K152:O152" si="115">SUM(K153:K161)</f>
        <v>0</v>
      </c>
      <c r="L152" s="52"/>
      <c r="M152" s="52">
        <f t="shared" ref="M152" si="116">SUM(M153:M161)</f>
        <v>0</v>
      </c>
      <c r="N152" s="52">
        <f t="shared" si="115"/>
        <v>0</v>
      </c>
      <c r="O152" s="52">
        <f t="shared" si="115"/>
        <v>0</v>
      </c>
      <c r="P152" s="119"/>
      <c r="Q152" s="41"/>
    </row>
    <row r="153" spans="1:17" ht="16.5" hidden="1" customHeight="1" x14ac:dyDescent="0.3">
      <c r="A153" s="75">
        <v>503</v>
      </c>
      <c r="B153" s="46"/>
      <c r="C153" s="76" t="s">
        <v>141</v>
      </c>
      <c r="D153" s="210" t="s">
        <v>42</v>
      </c>
      <c r="E153" s="73">
        <f t="shared" si="109"/>
        <v>0</v>
      </c>
      <c r="F153" s="41"/>
      <c r="G153" s="41"/>
      <c r="H153" s="42"/>
      <c r="I153" s="42"/>
      <c r="J153" s="41"/>
      <c r="K153" s="70"/>
      <c r="L153" s="70"/>
      <c r="M153" s="70"/>
      <c r="N153" s="70"/>
      <c r="O153" s="70"/>
      <c r="P153" s="119"/>
      <c r="Q153" s="41"/>
    </row>
    <row r="154" spans="1:17" ht="16.5" hidden="1" customHeight="1" x14ac:dyDescent="0.3">
      <c r="A154" s="75">
        <v>405</v>
      </c>
      <c r="B154" s="46"/>
      <c r="C154" s="76" t="s">
        <v>140</v>
      </c>
      <c r="D154" s="210" t="s">
        <v>43</v>
      </c>
      <c r="E154" s="73">
        <f t="shared" si="109"/>
        <v>500</v>
      </c>
      <c r="F154" s="41"/>
      <c r="G154" s="41"/>
      <c r="H154" s="42"/>
      <c r="I154" s="42"/>
      <c r="J154" s="41">
        <v>500</v>
      </c>
      <c r="K154" s="70"/>
      <c r="L154" s="70"/>
      <c r="M154" s="70"/>
      <c r="N154" s="70"/>
      <c r="O154" s="70"/>
      <c r="P154" s="119"/>
      <c r="Q154" s="41"/>
    </row>
    <row r="155" spans="1:17" ht="16.5" hidden="1" customHeight="1" x14ac:dyDescent="0.3">
      <c r="A155" s="75" t="s">
        <v>102</v>
      </c>
      <c r="B155" s="46"/>
      <c r="C155" s="76" t="s">
        <v>138</v>
      </c>
      <c r="D155" s="210" t="s">
        <v>101</v>
      </c>
      <c r="E155" s="73">
        <f t="shared" si="109"/>
        <v>0</v>
      </c>
      <c r="F155" s="41">
        <v>0</v>
      </c>
      <c r="G155" s="41"/>
      <c r="H155" s="42"/>
      <c r="I155" s="42"/>
      <c r="J155" s="41"/>
      <c r="K155" s="70"/>
      <c r="L155" s="70"/>
      <c r="M155" s="70"/>
      <c r="N155" s="70"/>
      <c r="O155" s="70"/>
      <c r="P155" s="119"/>
      <c r="Q155" s="41"/>
    </row>
    <row r="156" spans="1:17" ht="16.5" hidden="1" customHeight="1" x14ac:dyDescent="0.3">
      <c r="A156" s="75">
        <v>201</v>
      </c>
      <c r="B156" s="46"/>
      <c r="C156" s="76" t="s">
        <v>134</v>
      </c>
      <c r="D156" s="210" t="s">
        <v>159</v>
      </c>
      <c r="E156" s="73">
        <f t="shared" si="109"/>
        <v>0</v>
      </c>
      <c r="F156" s="41"/>
      <c r="G156" s="41"/>
      <c r="H156" s="42"/>
      <c r="I156" s="42"/>
      <c r="J156" s="41"/>
      <c r="K156" s="70"/>
      <c r="L156" s="70"/>
      <c r="M156" s="70"/>
      <c r="N156" s="70"/>
      <c r="O156" s="70"/>
      <c r="P156" s="119"/>
      <c r="Q156" s="41"/>
    </row>
    <row r="157" spans="1:17" ht="16.5" hidden="1" customHeight="1" x14ac:dyDescent="0.3">
      <c r="A157" s="75">
        <v>202</v>
      </c>
      <c r="B157" s="46"/>
      <c r="C157" s="76" t="s">
        <v>135</v>
      </c>
      <c r="D157" s="210" t="s">
        <v>44</v>
      </c>
      <c r="E157" s="73">
        <f t="shared" si="109"/>
        <v>0</v>
      </c>
      <c r="F157" s="41"/>
      <c r="G157" s="41"/>
      <c r="H157" s="42"/>
      <c r="I157" s="42"/>
      <c r="J157" s="41"/>
      <c r="K157" s="70"/>
      <c r="L157" s="70"/>
      <c r="M157" s="70"/>
      <c r="N157" s="70"/>
      <c r="O157" s="70"/>
      <c r="P157" s="119"/>
      <c r="Q157" s="41"/>
    </row>
    <row r="158" spans="1:17" ht="16.5" hidden="1" customHeight="1" x14ac:dyDescent="0.3">
      <c r="A158" s="75">
        <v>505</v>
      </c>
      <c r="B158" s="46"/>
      <c r="C158" s="76" t="s">
        <v>142</v>
      </c>
      <c r="D158" s="210" t="s">
        <v>45</v>
      </c>
      <c r="E158" s="73">
        <f t="shared" si="109"/>
        <v>0</v>
      </c>
      <c r="F158" s="41"/>
      <c r="G158" s="41"/>
      <c r="H158" s="69"/>
      <c r="I158" s="69"/>
      <c r="J158" s="70"/>
      <c r="K158" s="41"/>
      <c r="L158" s="41"/>
      <c r="M158" s="41"/>
      <c r="N158" s="41"/>
      <c r="O158" s="41"/>
      <c r="P158" s="119"/>
      <c r="Q158" s="41"/>
    </row>
    <row r="159" spans="1:17" ht="16.5" hidden="1" customHeight="1" x14ac:dyDescent="0.3">
      <c r="A159" s="75">
        <v>333</v>
      </c>
      <c r="B159" s="46"/>
      <c r="C159" s="76" t="s">
        <v>139</v>
      </c>
      <c r="D159" s="210" t="s">
        <v>46</v>
      </c>
      <c r="E159" s="73">
        <f t="shared" si="109"/>
        <v>0</v>
      </c>
      <c r="F159" s="41"/>
      <c r="G159" s="41"/>
      <c r="H159" s="69"/>
      <c r="I159" s="69"/>
      <c r="J159" s="70"/>
      <c r="K159" s="41"/>
      <c r="L159" s="41"/>
      <c r="M159" s="41"/>
      <c r="N159" s="41"/>
      <c r="O159" s="41"/>
      <c r="P159" s="119"/>
      <c r="Q159" s="41"/>
    </row>
    <row r="160" spans="1:17" ht="16.5" hidden="1" customHeight="1" x14ac:dyDescent="0.3">
      <c r="A160" s="75">
        <v>3000</v>
      </c>
      <c r="B160" s="46"/>
      <c r="C160" s="76" t="s">
        <v>137</v>
      </c>
      <c r="D160" s="210" t="s">
        <v>136</v>
      </c>
      <c r="E160" s="73">
        <f t="shared" si="109"/>
        <v>0</v>
      </c>
      <c r="F160" s="41"/>
      <c r="G160" s="41"/>
      <c r="H160" s="69"/>
      <c r="I160" s="69"/>
      <c r="J160" s="70"/>
      <c r="K160" s="41"/>
      <c r="L160" s="41"/>
      <c r="M160" s="41"/>
      <c r="N160" s="41"/>
      <c r="O160" s="41"/>
      <c r="P160" s="119"/>
      <c r="Q160" s="41"/>
    </row>
    <row r="161" spans="1:17" ht="16.5" hidden="1" customHeight="1" x14ac:dyDescent="0.3">
      <c r="A161" s="75" t="s">
        <v>129</v>
      </c>
      <c r="B161" s="46"/>
      <c r="C161" s="76" t="s">
        <v>133</v>
      </c>
      <c r="D161" s="210" t="s">
        <v>132</v>
      </c>
      <c r="E161" s="73">
        <f t="shared" si="109"/>
        <v>10000</v>
      </c>
      <c r="F161" s="41"/>
      <c r="G161" s="41">
        <v>10000</v>
      </c>
      <c r="H161" s="69"/>
      <c r="I161" s="69"/>
      <c r="J161" s="70"/>
      <c r="K161" s="41"/>
      <c r="L161" s="41"/>
      <c r="M161" s="41"/>
      <c r="N161" s="41"/>
      <c r="O161" s="41"/>
      <c r="P161" s="119"/>
      <c r="Q161" s="41"/>
    </row>
    <row r="162" spans="1:17" ht="16.5" customHeight="1" x14ac:dyDescent="0.3">
      <c r="A162" s="42"/>
      <c r="B162" s="208">
        <v>323</v>
      </c>
      <c r="C162" s="46"/>
      <c r="D162" s="210" t="s">
        <v>10</v>
      </c>
      <c r="E162" s="51">
        <f>SUM(F162:O162)</f>
        <v>4000</v>
      </c>
      <c r="F162" s="52">
        <f>SUM(F166:F171)</f>
        <v>0</v>
      </c>
      <c r="G162" s="52">
        <v>0</v>
      </c>
      <c r="H162" s="52">
        <f>SUM(H166:H171)</f>
        <v>0</v>
      </c>
      <c r="I162" s="52"/>
      <c r="J162" s="52">
        <v>4000</v>
      </c>
      <c r="K162" s="52">
        <f>SUM(K166:K171)</f>
        <v>0</v>
      </c>
      <c r="L162" s="52"/>
      <c r="M162" s="52">
        <f>SUM(M166:M171)</f>
        <v>0</v>
      </c>
      <c r="N162" s="52">
        <f>SUM(N166:N171)</f>
        <v>0</v>
      </c>
      <c r="O162" s="52">
        <f>SUM(O166:O171)</f>
        <v>0</v>
      </c>
      <c r="P162" s="130"/>
      <c r="Q162" s="41"/>
    </row>
    <row r="163" spans="1:17" ht="16.5" hidden="1" customHeight="1" x14ac:dyDescent="0.3">
      <c r="A163" s="75">
        <v>503</v>
      </c>
      <c r="B163" s="46"/>
      <c r="C163" s="76" t="s">
        <v>141</v>
      </c>
      <c r="D163" s="210" t="s">
        <v>42</v>
      </c>
      <c r="E163" s="73">
        <f t="shared" ref="E163:E171" si="117">SUM(F163:O163)</f>
        <v>0</v>
      </c>
      <c r="F163" s="41"/>
      <c r="G163" s="41"/>
      <c r="H163" s="42"/>
      <c r="I163" s="42"/>
      <c r="J163" s="41"/>
      <c r="K163" s="70"/>
      <c r="L163" s="70"/>
      <c r="M163" s="70"/>
      <c r="N163" s="70"/>
      <c r="O163" s="70"/>
      <c r="P163" s="119"/>
      <c r="Q163" s="41"/>
    </row>
    <row r="164" spans="1:17" ht="16.5" hidden="1" customHeight="1" x14ac:dyDescent="0.3">
      <c r="A164" s="75">
        <v>405</v>
      </c>
      <c r="B164" s="46"/>
      <c r="C164" s="76" t="s">
        <v>140</v>
      </c>
      <c r="D164" s="210" t="s">
        <v>43</v>
      </c>
      <c r="E164" s="73">
        <f t="shared" si="117"/>
        <v>4000</v>
      </c>
      <c r="F164" s="41"/>
      <c r="G164" s="41"/>
      <c r="H164" s="42"/>
      <c r="I164" s="42"/>
      <c r="J164" s="41">
        <v>4000</v>
      </c>
      <c r="K164" s="70"/>
      <c r="L164" s="70"/>
      <c r="M164" s="70"/>
      <c r="N164" s="70"/>
      <c r="O164" s="70"/>
      <c r="P164" s="119"/>
      <c r="Q164" s="41"/>
    </row>
    <row r="165" spans="1:17" ht="16.5" hidden="1" customHeight="1" x14ac:dyDescent="0.3">
      <c r="A165" s="75" t="s">
        <v>102</v>
      </c>
      <c r="B165" s="46"/>
      <c r="C165" s="76" t="s">
        <v>138</v>
      </c>
      <c r="D165" s="210" t="s">
        <v>101</v>
      </c>
      <c r="E165" s="73">
        <f t="shared" si="117"/>
        <v>0</v>
      </c>
      <c r="F165" s="41"/>
      <c r="G165" s="41"/>
      <c r="H165" s="42"/>
      <c r="I165" s="42"/>
      <c r="J165" s="41"/>
      <c r="K165" s="70"/>
      <c r="L165" s="70"/>
      <c r="M165" s="70"/>
      <c r="N165" s="70"/>
      <c r="O165" s="70"/>
      <c r="P165" s="119"/>
      <c r="Q165" s="41"/>
    </row>
    <row r="166" spans="1:17" ht="16.5" hidden="1" customHeight="1" x14ac:dyDescent="0.3">
      <c r="A166" s="75">
        <v>201</v>
      </c>
      <c r="B166" s="46"/>
      <c r="C166" s="76" t="s">
        <v>134</v>
      </c>
      <c r="D166" s="210" t="s">
        <v>159</v>
      </c>
      <c r="E166" s="73">
        <f t="shared" si="117"/>
        <v>2000</v>
      </c>
      <c r="F166" s="41"/>
      <c r="G166" s="41"/>
      <c r="H166" s="42"/>
      <c r="I166" s="42"/>
      <c r="J166" s="41">
        <v>2000</v>
      </c>
      <c r="K166" s="70"/>
      <c r="L166" s="70"/>
      <c r="M166" s="70"/>
      <c r="N166" s="70"/>
      <c r="O166" s="70"/>
      <c r="P166" s="119"/>
      <c r="Q166" s="41"/>
    </row>
    <row r="167" spans="1:17" ht="16.5" hidden="1" customHeight="1" x14ac:dyDescent="0.3">
      <c r="A167" s="75">
        <v>202</v>
      </c>
      <c r="B167" s="46"/>
      <c r="C167" s="76" t="s">
        <v>135</v>
      </c>
      <c r="D167" s="210" t="s">
        <v>44</v>
      </c>
      <c r="E167" s="73">
        <f t="shared" si="117"/>
        <v>2000</v>
      </c>
      <c r="F167" s="41"/>
      <c r="G167" s="41"/>
      <c r="H167" s="42"/>
      <c r="I167" s="42"/>
      <c r="J167" s="41">
        <v>2000</v>
      </c>
      <c r="K167" s="70"/>
      <c r="L167" s="70"/>
      <c r="M167" s="70"/>
      <c r="N167" s="70"/>
      <c r="O167" s="70"/>
      <c r="P167" s="119"/>
      <c r="Q167" s="41"/>
    </row>
    <row r="168" spans="1:17" ht="16.5" hidden="1" customHeight="1" x14ac:dyDescent="0.3">
      <c r="A168" s="75">
        <v>505</v>
      </c>
      <c r="B168" s="46"/>
      <c r="C168" s="76" t="s">
        <v>142</v>
      </c>
      <c r="D168" s="210" t="s">
        <v>45</v>
      </c>
      <c r="E168" s="73">
        <f t="shared" si="117"/>
        <v>0</v>
      </c>
      <c r="F168" s="41"/>
      <c r="G168" s="41"/>
      <c r="H168" s="69"/>
      <c r="I168" s="69"/>
      <c r="J168" s="70"/>
      <c r="K168" s="41"/>
      <c r="L168" s="41"/>
      <c r="M168" s="41"/>
      <c r="N168" s="41"/>
      <c r="O168" s="41"/>
      <c r="P168" s="119"/>
      <c r="Q168" s="41"/>
    </row>
    <row r="169" spans="1:17" ht="16.5" hidden="1" customHeight="1" x14ac:dyDescent="0.3">
      <c r="A169" s="75">
        <v>333</v>
      </c>
      <c r="B169" s="46"/>
      <c r="C169" s="76" t="s">
        <v>139</v>
      </c>
      <c r="D169" s="210" t="s">
        <v>46</v>
      </c>
      <c r="E169" s="73">
        <f t="shared" si="117"/>
        <v>0</v>
      </c>
      <c r="F169" s="41"/>
      <c r="G169" s="41"/>
      <c r="H169" s="69"/>
      <c r="I169" s="69"/>
      <c r="J169" s="70"/>
      <c r="K169" s="41"/>
      <c r="L169" s="41"/>
      <c r="M169" s="41"/>
      <c r="N169" s="41"/>
      <c r="O169" s="41"/>
      <c r="P169" s="119"/>
      <c r="Q169" s="41"/>
    </row>
    <row r="170" spans="1:17" ht="16.5" hidden="1" customHeight="1" x14ac:dyDescent="0.3">
      <c r="A170" s="75">
        <v>3000</v>
      </c>
      <c r="B170" s="46"/>
      <c r="C170" s="76" t="s">
        <v>137</v>
      </c>
      <c r="D170" s="210" t="s">
        <v>136</v>
      </c>
      <c r="E170" s="73">
        <f t="shared" si="117"/>
        <v>0</v>
      </c>
      <c r="F170" s="41"/>
      <c r="G170" s="41"/>
      <c r="H170" s="69"/>
      <c r="I170" s="69"/>
      <c r="J170" s="70"/>
      <c r="K170" s="41"/>
      <c r="L170" s="41"/>
      <c r="M170" s="41"/>
      <c r="N170" s="41"/>
      <c r="O170" s="41"/>
      <c r="P170" s="119"/>
      <c r="Q170" s="41"/>
    </row>
    <row r="171" spans="1:17" ht="16.5" hidden="1" customHeight="1" x14ac:dyDescent="0.3">
      <c r="A171" s="75" t="s">
        <v>129</v>
      </c>
      <c r="B171" s="46"/>
      <c r="C171" s="76" t="s">
        <v>133</v>
      </c>
      <c r="D171" s="210" t="s">
        <v>132</v>
      </c>
      <c r="E171" s="73">
        <f t="shared" si="117"/>
        <v>5000</v>
      </c>
      <c r="F171" s="41"/>
      <c r="G171" s="41">
        <v>5000</v>
      </c>
      <c r="H171" s="69"/>
      <c r="I171" s="69"/>
      <c r="J171" s="70"/>
      <c r="K171" s="41"/>
      <c r="L171" s="41"/>
      <c r="M171" s="41"/>
      <c r="N171" s="41"/>
      <c r="O171" s="41"/>
      <c r="P171" s="119"/>
      <c r="Q171" s="41"/>
    </row>
    <row r="172" spans="1:17" ht="16.5" customHeight="1" x14ac:dyDescent="0.3">
      <c r="A172" s="46"/>
      <c r="B172" s="208">
        <v>324</v>
      </c>
      <c r="C172" s="76"/>
      <c r="D172" s="261" t="s">
        <v>207</v>
      </c>
      <c r="E172" s="52">
        <f>SUM(F172:O172)</f>
        <v>200</v>
      </c>
      <c r="F172" s="41"/>
      <c r="G172" s="41"/>
      <c r="H172" s="69"/>
      <c r="I172" s="69"/>
      <c r="J172" s="52">
        <v>200</v>
      </c>
      <c r="K172" s="41"/>
      <c r="L172" s="41"/>
      <c r="M172" s="41"/>
      <c r="N172" s="41"/>
      <c r="O172" s="41"/>
      <c r="P172" s="119"/>
      <c r="Q172" s="41"/>
    </row>
    <row r="173" spans="1:17" ht="16.5" customHeight="1" x14ac:dyDescent="0.3">
      <c r="A173" s="42"/>
      <c r="B173" s="208">
        <v>329</v>
      </c>
      <c r="C173" s="46"/>
      <c r="D173" s="210" t="s">
        <v>3</v>
      </c>
      <c r="E173" s="51">
        <f>SUM(F173:O173)</f>
        <v>5300</v>
      </c>
      <c r="F173" s="52">
        <f>SUM(F175:F182)</f>
        <v>0</v>
      </c>
      <c r="G173" s="52">
        <v>0</v>
      </c>
      <c r="H173" s="52">
        <f>SUM(H175:H182)</f>
        <v>0</v>
      </c>
      <c r="I173" s="52"/>
      <c r="J173" s="52">
        <v>5300</v>
      </c>
      <c r="K173" s="52">
        <f>SUM(K175:K182)</f>
        <v>0</v>
      </c>
      <c r="L173" s="52"/>
      <c r="M173" s="52">
        <f>SUM(M175:M182)</f>
        <v>0</v>
      </c>
      <c r="N173" s="52">
        <f>SUM(N175:N182)</f>
        <v>0</v>
      </c>
      <c r="O173" s="52">
        <f>SUM(O175:O182)</f>
        <v>0</v>
      </c>
      <c r="P173" s="130"/>
      <c r="Q173" s="41"/>
    </row>
    <row r="174" spans="1:17" ht="16.5" hidden="1" customHeight="1" x14ac:dyDescent="0.3">
      <c r="A174" s="75">
        <v>503</v>
      </c>
      <c r="B174" s="46"/>
      <c r="C174" s="76" t="s">
        <v>141</v>
      </c>
      <c r="D174" s="210" t="s">
        <v>42</v>
      </c>
      <c r="E174" s="73">
        <f t="shared" ref="E174:E182" si="118">SUM(F174:O174)</f>
        <v>0</v>
      </c>
      <c r="F174" s="41"/>
      <c r="G174" s="41"/>
      <c r="H174" s="42"/>
      <c r="I174" s="42"/>
      <c r="J174" s="41"/>
      <c r="K174" s="70"/>
      <c r="L174" s="70"/>
      <c r="M174" s="70"/>
      <c r="N174" s="70"/>
      <c r="O174" s="70"/>
      <c r="P174" s="119"/>
      <c r="Q174" s="41"/>
    </row>
    <row r="175" spans="1:17" ht="16.5" hidden="1" customHeight="1" x14ac:dyDescent="0.3">
      <c r="A175" s="75">
        <v>405</v>
      </c>
      <c r="B175" s="46"/>
      <c r="C175" s="76" t="s">
        <v>140</v>
      </c>
      <c r="D175" s="210" t="s">
        <v>43</v>
      </c>
      <c r="E175" s="73">
        <f t="shared" si="118"/>
        <v>1500</v>
      </c>
      <c r="F175" s="41"/>
      <c r="G175" s="41"/>
      <c r="H175" s="42"/>
      <c r="I175" s="42"/>
      <c r="J175" s="41">
        <v>1500</v>
      </c>
      <c r="K175" s="70"/>
      <c r="L175" s="70"/>
      <c r="M175" s="70"/>
      <c r="N175" s="70"/>
      <c r="O175" s="70"/>
      <c r="P175" s="119"/>
      <c r="Q175" s="41"/>
    </row>
    <row r="176" spans="1:17" ht="16.5" hidden="1" customHeight="1" x14ac:dyDescent="0.3">
      <c r="A176" s="75" t="s">
        <v>102</v>
      </c>
      <c r="B176" s="46"/>
      <c r="C176" s="76" t="s">
        <v>138</v>
      </c>
      <c r="D176" s="210" t="s">
        <v>101</v>
      </c>
      <c r="E176" s="73">
        <f t="shared" si="118"/>
        <v>0</v>
      </c>
      <c r="F176" s="41"/>
      <c r="G176" s="41"/>
      <c r="H176" s="42"/>
      <c r="I176" s="42"/>
      <c r="J176" s="41"/>
      <c r="K176" s="70"/>
      <c r="L176" s="70"/>
      <c r="M176" s="70"/>
      <c r="N176" s="70"/>
      <c r="O176" s="70"/>
      <c r="P176" s="119"/>
      <c r="Q176" s="41"/>
    </row>
    <row r="177" spans="1:41" ht="16.5" hidden="1" customHeight="1" x14ac:dyDescent="0.3">
      <c r="A177" s="75">
        <v>201</v>
      </c>
      <c r="B177" s="46"/>
      <c r="C177" s="76" t="s">
        <v>134</v>
      </c>
      <c r="D177" s="210" t="s">
        <v>159</v>
      </c>
      <c r="E177" s="73">
        <f t="shared" si="118"/>
        <v>0</v>
      </c>
      <c r="F177" s="41"/>
      <c r="G177" s="41"/>
      <c r="H177" s="42"/>
      <c r="I177" s="42"/>
      <c r="J177" s="41"/>
      <c r="K177" s="70"/>
      <c r="L177" s="70"/>
      <c r="M177" s="70"/>
      <c r="N177" s="70"/>
      <c r="O177" s="70"/>
      <c r="P177" s="119"/>
      <c r="Q177" s="41"/>
    </row>
    <row r="178" spans="1:41" ht="16.5" hidden="1" customHeight="1" x14ac:dyDescent="0.3">
      <c r="A178" s="75">
        <v>202</v>
      </c>
      <c r="B178" s="46"/>
      <c r="C178" s="76" t="s">
        <v>135</v>
      </c>
      <c r="D178" s="210" t="s">
        <v>44</v>
      </c>
      <c r="E178" s="73">
        <f t="shared" si="118"/>
        <v>0</v>
      </c>
      <c r="F178" s="41"/>
      <c r="G178" s="41"/>
      <c r="H178" s="42"/>
      <c r="I178" s="42"/>
      <c r="J178" s="41"/>
      <c r="K178" s="70"/>
      <c r="L178" s="70"/>
      <c r="M178" s="70"/>
      <c r="N178" s="70"/>
      <c r="O178" s="70"/>
      <c r="P178" s="119"/>
      <c r="Q178" s="41"/>
    </row>
    <row r="179" spans="1:41" ht="16.5" hidden="1" customHeight="1" x14ac:dyDescent="0.3">
      <c r="A179" s="75">
        <v>505</v>
      </c>
      <c r="B179" s="46"/>
      <c r="C179" s="76" t="s">
        <v>142</v>
      </c>
      <c r="D179" s="210" t="s">
        <v>45</v>
      </c>
      <c r="E179" s="73">
        <f t="shared" si="118"/>
        <v>0</v>
      </c>
      <c r="F179" s="41"/>
      <c r="G179" s="41"/>
      <c r="H179" s="69"/>
      <c r="I179" s="69"/>
      <c r="J179" s="70"/>
      <c r="K179" s="41"/>
      <c r="L179" s="41"/>
      <c r="M179" s="41"/>
      <c r="N179" s="41"/>
      <c r="O179" s="41"/>
      <c r="P179" s="119"/>
      <c r="Q179" s="41"/>
    </row>
    <row r="180" spans="1:41" ht="16.5" hidden="1" customHeight="1" x14ac:dyDescent="0.3">
      <c r="A180" s="75">
        <v>333</v>
      </c>
      <c r="B180" s="46"/>
      <c r="C180" s="76" t="s">
        <v>139</v>
      </c>
      <c r="D180" s="210" t="s">
        <v>46</v>
      </c>
      <c r="E180" s="73">
        <f t="shared" si="118"/>
        <v>0</v>
      </c>
      <c r="F180" s="41"/>
      <c r="G180" s="41"/>
      <c r="H180" s="69"/>
      <c r="I180" s="69"/>
      <c r="J180" s="70"/>
      <c r="K180" s="41"/>
      <c r="L180" s="41"/>
      <c r="M180" s="41"/>
      <c r="N180" s="41"/>
      <c r="O180" s="41"/>
      <c r="P180" s="119"/>
      <c r="Q180" s="41"/>
    </row>
    <row r="181" spans="1:41" ht="16.5" hidden="1" customHeight="1" x14ac:dyDescent="0.3">
      <c r="A181" s="75">
        <v>3000</v>
      </c>
      <c r="B181" s="46"/>
      <c r="C181" s="76" t="s">
        <v>137</v>
      </c>
      <c r="D181" s="210" t="s">
        <v>136</v>
      </c>
      <c r="E181" s="73">
        <f t="shared" si="118"/>
        <v>0</v>
      </c>
      <c r="F181" s="41"/>
      <c r="G181" s="41"/>
      <c r="H181" s="69"/>
      <c r="I181" s="69"/>
      <c r="J181" s="70"/>
      <c r="K181" s="41"/>
      <c r="L181" s="41"/>
      <c r="M181" s="41"/>
      <c r="N181" s="41"/>
      <c r="O181" s="41"/>
      <c r="P181" s="119"/>
      <c r="Q181" s="41"/>
    </row>
    <row r="182" spans="1:41" ht="16.5" hidden="1" customHeight="1" x14ac:dyDescent="0.3">
      <c r="A182" s="75" t="s">
        <v>129</v>
      </c>
      <c r="B182" s="46"/>
      <c r="C182" s="76" t="s">
        <v>133</v>
      </c>
      <c r="D182" s="210" t="s">
        <v>132</v>
      </c>
      <c r="E182" s="73">
        <f t="shared" si="118"/>
        <v>2000</v>
      </c>
      <c r="F182" s="41">
        <v>0</v>
      </c>
      <c r="G182" s="41">
        <v>2000</v>
      </c>
      <c r="H182" s="69"/>
      <c r="I182" s="69"/>
      <c r="J182" s="70"/>
      <c r="K182" s="41"/>
      <c r="L182" s="41"/>
      <c r="M182" s="41"/>
      <c r="N182" s="41"/>
      <c r="O182" s="41"/>
      <c r="P182" s="119"/>
      <c r="Q182" s="41"/>
    </row>
    <row r="183" spans="1:41" ht="16.5" customHeight="1" x14ac:dyDescent="0.3">
      <c r="A183" s="42"/>
      <c r="B183" s="209">
        <v>34</v>
      </c>
      <c r="C183" s="44"/>
      <c r="D183" s="210" t="s">
        <v>28</v>
      </c>
      <c r="E183" s="50">
        <f>SUM(F183:O183)</f>
        <v>0</v>
      </c>
      <c r="F183" s="50">
        <f>SUM(F184)</f>
        <v>0</v>
      </c>
      <c r="G183" s="50"/>
      <c r="H183" s="50">
        <f>SUM(H184)</f>
        <v>0</v>
      </c>
      <c r="I183" s="50"/>
      <c r="J183" s="50">
        <f>SUM(J184)</f>
        <v>0</v>
      </c>
      <c r="K183" s="50">
        <f t="shared" ref="K183:O183" si="119">SUM(K184)</f>
        <v>0</v>
      </c>
      <c r="L183" s="50">
        <f t="shared" si="119"/>
        <v>0</v>
      </c>
      <c r="M183" s="50">
        <f t="shared" si="119"/>
        <v>0</v>
      </c>
      <c r="N183" s="50">
        <f t="shared" si="119"/>
        <v>0</v>
      </c>
      <c r="O183" s="50">
        <f t="shared" si="119"/>
        <v>0</v>
      </c>
      <c r="P183" s="74"/>
      <c r="Q183" s="49"/>
    </row>
    <row r="184" spans="1:41" ht="16.5" customHeight="1" x14ac:dyDescent="0.3">
      <c r="A184" s="42"/>
      <c r="B184" s="208">
        <v>343</v>
      </c>
      <c r="C184" s="46"/>
      <c r="D184" s="210" t="s">
        <v>11</v>
      </c>
      <c r="E184" s="51">
        <f>SUM(F184:O184)</f>
        <v>0</v>
      </c>
      <c r="F184" s="41"/>
      <c r="G184" s="41"/>
      <c r="H184" s="42"/>
      <c r="I184" s="42"/>
      <c r="J184" s="41"/>
      <c r="K184" s="41"/>
      <c r="L184" s="41"/>
      <c r="M184" s="41"/>
      <c r="N184" s="41"/>
      <c r="O184" s="41"/>
      <c r="P184" s="119"/>
      <c r="Q184" s="41"/>
    </row>
    <row r="185" spans="1:41" ht="16.5" customHeight="1" x14ac:dyDescent="0.3">
      <c r="A185" s="42"/>
      <c r="B185" s="158">
        <v>422</v>
      </c>
      <c r="C185" s="46"/>
      <c r="D185" s="71" t="s">
        <v>13</v>
      </c>
      <c r="E185" s="52">
        <f>SUM(F185:O185)</f>
        <v>0</v>
      </c>
      <c r="F185" s="52">
        <f>SUM(F186)</f>
        <v>0</v>
      </c>
      <c r="G185" s="52">
        <v>0</v>
      </c>
      <c r="H185" s="52">
        <f>SUM(H186)</f>
        <v>0</v>
      </c>
      <c r="I185" s="52"/>
      <c r="J185" s="52">
        <f t="shared" ref="J185:O185" si="120">SUM(J186)</f>
        <v>0</v>
      </c>
      <c r="K185" s="52">
        <f t="shared" si="120"/>
        <v>0</v>
      </c>
      <c r="L185" s="52">
        <f t="shared" si="120"/>
        <v>0</v>
      </c>
      <c r="M185" s="52">
        <f t="shared" si="120"/>
        <v>0</v>
      </c>
      <c r="N185" s="52">
        <f t="shared" si="120"/>
        <v>0</v>
      </c>
      <c r="O185" s="52">
        <f t="shared" si="120"/>
        <v>0</v>
      </c>
      <c r="P185" s="130">
        <v>0</v>
      </c>
      <c r="Q185" s="52">
        <v>0</v>
      </c>
    </row>
    <row r="186" spans="1:41" ht="16.5" hidden="1" customHeight="1" x14ac:dyDescent="0.3">
      <c r="A186" s="42"/>
      <c r="B186" s="208"/>
      <c r="C186" s="76" t="s">
        <v>133</v>
      </c>
      <c r="D186" s="210" t="s">
        <v>132</v>
      </c>
      <c r="E186" s="73">
        <f t="shared" ref="E186:E187" si="121">SUM(F186:O186)</f>
        <v>0</v>
      </c>
      <c r="F186" s="41"/>
      <c r="G186" s="41">
        <v>0</v>
      </c>
      <c r="H186" s="42"/>
      <c r="I186" s="42"/>
      <c r="J186" s="41"/>
      <c r="K186" s="41"/>
      <c r="L186" s="41"/>
      <c r="M186" s="41"/>
      <c r="N186" s="41"/>
      <c r="O186" s="41"/>
      <c r="P186" s="127"/>
      <c r="Q186" s="43"/>
    </row>
    <row r="187" spans="1:41" s="234" customFormat="1" ht="18" customHeight="1" x14ac:dyDescent="0.35">
      <c r="A187" s="219">
        <v>2402</v>
      </c>
      <c r="B187" s="232" t="s">
        <v>176</v>
      </c>
      <c r="C187" s="230" t="s">
        <v>177</v>
      </c>
      <c r="D187" s="230"/>
      <c r="E187" s="226">
        <f t="shared" si="121"/>
        <v>0</v>
      </c>
      <c r="F187" s="226">
        <f t="shared" ref="F187:Q188" si="122">SUM(F188)</f>
        <v>0</v>
      </c>
      <c r="G187" s="226">
        <f t="shared" si="122"/>
        <v>0</v>
      </c>
      <c r="H187" s="226">
        <f t="shared" si="122"/>
        <v>0</v>
      </c>
      <c r="I187" s="226">
        <f t="shared" si="122"/>
        <v>0</v>
      </c>
      <c r="J187" s="226">
        <f t="shared" si="122"/>
        <v>0</v>
      </c>
      <c r="K187" s="226">
        <f t="shared" si="122"/>
        <v>0</v>
      </c>
      <c r="L187" s="226">
        <f t="shared" si="122"/>
        <v>0</v>
      </c>
      <c r="M187" s="226">
        <f t="shared" si="122"/>
        <v>0</v>
      </c>
      <c r="N187" s="226">
        <f t="shared" si="122"/>
        <v>0</v>
      </c>
      <c r="O187" s="227">
        <f t="shared" si="122"/>
        <v>0</v>
      </c>
      <c r="P187" s="227">
        <f t="shared" si="122"/>
        <v>0</v>
      </c>
      <c r="Q187" s="227">
        <f t="shared" si="122"/>
        <v>0</v>
      </c>
    </row>
    <row r="188" spans="1:41" s="10" customFormat="1" ht="16.5" customHeight="1" x14ac:dyDescent="0.3">
      <c r="A188" s="184"/>
      <c r="B188" s="209">
        <v>323</v>
      </c>
      <c r="C188" s="46"/>
      <c r="D188" s="210" t="s">
        <v>10</v>
      </c>
      <c r="E188" s="50"/>
      <c r="F188" s="41">
        <f t="shared" si="122"/>
        <v>0</v>
      </c>
      <c r="G188" s="41">
        <f t="shared" si="122"/>
        <v>0</v>
      </c>
      <c r="H188" s="41">
        <f t="shared" si="122"/>
        <v>0</v>
      </c>
      <c r="I188" s="41">
        <v>0</v>
      </c>
      <c r="J188" s="41"/>
      <c r="K188" s="41"/>
      <c r="L188" s="41"/>
      <c r="M188" s="41"/>
      <c r="N188" s="41"/>
      <c r="O188" s="41">
        <v>0</v>
      </c>
      <c r="P188" s="119"/>
      <c r="Q188" s="41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231" customFormat="1" ht="16.5" customHeight="1" x14ac:dyDescent="0.35">
      <c r="A189" s="219">
        <v>2406</v>
      </c>
      <c r="B189" s="232" t="s">
        <v>178</v>
      </c>
      <c r="C189" s="230" t="s">
        <v>179</v>
      </c>
      <c r="D189" s="230"/>
      <c r="E189" s="228">
        <f>SUM(F189:O189)</f>
        <v>0</v>
      </c>
      <c r="F189" s="229">
        <v>0</v>
      </c>
      <c r="G189" s="229">
        <v>0</v>
      </c>
      <c r="H189" s="229">
        <v>0</v>
      </c>
      <c r="I189" s="227">
        <f>SUM(I190)</f>
        <v>0</v>
      </c>
      <c r="J189" s="229">
        <v>0</v>
      </c>
      <c r="K189" s="229">
        <v>0</v>
      </c>
      <c r="L189" s="229">
        <v>0</v>
      </c>
      <c r="M189" s="229">
        <v>0</v>
      </c>
      <c r="N189" s="229">
        <v>0</v>
      </c>
      <c r="O189" s="229">
        <v>0</v>
      </c>
      <c r="P189" s="229">
        <v>0</v>
      </c>
      <c r="Q189" s="229">
        <v>0</v>
      </c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10" customFormat="1" ht="16.5" customHeight="1" x14ac:dyDescent="0.3">
      <c r="A190" s="184"/>
      <c r="B190" s="178">
        <v>422</v>
      </c>
      <c r="C190" s="46"/>
      <c r="D190" s="71" t="s">
        <v>13</v>
      </c>
      <c r="E190" s="50">
        <f t="shared" ref="E190" si="123">SUM(F190:O190)</f>
        <v>0</v>
      </c>
      <c r="F190" s="41"/>
      <c r="G190" s="41"/>
      <c r="H190" s="42"/>
      <c r="I190" s="42">
        <v>0</v>
      </c>
      <c r="J190" s="41"/>
      <c r="K190" s="52"/>
      <c r="L190" s="52"/>
      <c r="M190" s="41"/>
      <c r="N190" s="41"/>
      <c r="O190" s="41"/>
      <c r="P190" s="119"/>
      <c r="Q190" s="41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10" customFormat="1" ht="16.5" customHeight="1" x14ac:dyDescent="0.35">
      <c r="A191" s="220"/>
      <c r="B191" s="47" t="s">
        <v>184</v>
      </c>
      <c r="C191" s="72" t="s">
        <v>185</v>
      </c>
      <c r="D191" s="72"/>
      <c r="E191" s="185">
        <f>SUM(F191:O191)</f>
        <v>0</v>
      </c>
      <c r="F191" s="68">
        <v>0</v>
      </c>
      <c r="G191" s="68">
        <v>0</v>
      </c>
      <c r="H191" s="68">
        <v>0</v>
      </c>
      <c r="I191" s="183">
        <f>SUM(I192)</f>
        <v>0</v>
      </c>
      <c r="J191" s="183">
        <f t="shared" ref="J191:O191" si="124">SUM(J192)</f>
        <v>0</v>
      </c>
      <c r="K191" s="183">
        <f t="shared" si="124"/>
        <v>0</v>
      </c>
      <c r="L191" s="183">
        <f t="shared" si="124"/>
        <v>0</v>
      </c>
      <c r="M191" s="183">
        <f t="shared" si="124"/>
        <v>0</v>
      </c>
      <c r="N191" s="183">
        <f t="shared" si="124"/>
        <v>0</v>
      </c>
      <c r="O191" s="183">
        <f t="shared" si="124"/>
        <v>0</v>
      </c>
      <c r="P191" s="68">
        <v>0</v>
      </c>
      <c r="Q191" s="68">
        <v>0</v>
      </c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34"/>
      <c r="AD191" s="234"/>
      <c r="AE191" s="234"/>
      <c r="AF191" s="234"/>
      <c r="AG191" s="234"/>
      <c r="AH191" s="234"/>
      <c r="AI191" s="234"/>
      <c r="AJ191" s="234"/>
      <c r="AK191" s="234"/>
      <c r="AL191" s="234"/>
      <c r="AM191" s="234"/>
      <c r="AN191" s="234"/>
      <c r="AO191" s="234"/>
    </row>
    <row r="192" spans="1:41" s="10" customFormat="1" ht="16.5" customHeight="1" x14ac:dyDescent="0.3">
      <c r="A192" s="184"/>
      <c r="B192" s="178">
        <v>424</v>
      </c>
      <c r="C192" s="46"/>
      <c r="D192" s="71" t="s">
        <v>186</v>
      </c>
      <c r="E192" s="50">
        <f t="shared" ref="E192" si="125">SUM(F192:O192)</f>
        <v>0</v>
      </c>
      <c r="F192" s="41"/>
      <c r="G192" s="41"/>
      <c r="H192" s="42"/>
      <c r="I192" s="42"/>
      <c r="J192" s="41"/>
      <c r="K192" s="52"/>
      <c r="L192" s="52"/>
      <c r="M192" s="41"/>
      <c r="N192" s="41"/>
      <c r="O192" s="41">
        <v>0</v>
      </c>
      <c r="P192" s="119"/>
      <c r="Q192" s="41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10" customFormat="1" ht="17.25" customHeight="1" x14ac:dyDescent="0.3">
      <c r="A193" s="292" t="s">
        <v>91</v>
      </c>
      <c r="B193" s="292"/>
      <c r="C193" s="292"/>
      <c r="D193" s="292"/>
      <c r="E193" s="77">
        <f>SUM(F193:O193)</f>
        <v>6196266</v>
      </c>
      <c r="F193" s="78">
        <f>SUM(F7+F56+F187+F189)</f>
        <v>5049750</v>
      </c>
      <c r="G193" s="78">
        <f t="shared" ref="G193:Q193" si="126">SUM(G7+G56+G187+G189)</f>
        <v>0</v>
      </c>
      <c r="H193" s="78">
        <f t="shared" si="126"/>
        <v>567731</v>
      </c>
      <c r="I193" s="78">
        <f t="shared" si="126"/>
        <v>0</v>
      </c>
      <c r="J193" s="78">
        <f t="shared" si="126"/>
        <v>103070</v>
      </c>
      <c r="K193" s="78">
        <f t="shared" si="126"/>
        <v>137515</v>
      </c>
      <c r="L193" s="78">
        <f t="shared" si="126"/>
        <v>0</v>
      </c>
      <c r="M193" s="78">
        <f t="shared" si="126"/>
        <v>0</v>
      </c>
      <c r="N193" s="78">
        <f t="shared" si="126"/>
        <v>105000</v>
      </c>
      <c r="O193" s="78">
        <f t="shared" si="126"/>
        <v>233200</v>
      </c>
      <c r="P193" s="78">
        <f t="shared" si="126"/>
        <v>8259000</v>
      </c>
      <c r="Q193" s="78">
        <f t="shared" si="126"/>
        <v>8259000</v>
      </c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10" customFormat="1" ht="15" customHeight="1" x14ac:dyDescent="0.3">
      <c r="A194" s="76"/>
      <c r="B194" s="76"/>
      <c r="C194" s="76"/>
      <c r="D194" s="76"/>
      <c r="E194" s="77">
        <f>SUM(F193:O193)-F193</f>
        <v>1146516</v>
      </c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79"/>
      <c r="Q194" s="79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10" customFormat="1" ht="12.75" customHeight="1" x14ac:dyDescent="0.35">
      <c r="A195" s="76"/>
      <c r="B195" s="76"/>
      <c r="C195" s="76"/>
      <c r="D195" s="76"/>
      <c r="E195" s="45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79"/>
      <c r="Q195" s="79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34"/>
      <c r="AL195" s="234"/>
      <c r="AM195" s="234"/>
      <c r="AN195" s="234"/>
      <c r="AO195" s="234"/>
    </row>
    <row r="196" spans="1:41" s="10" customFormat="1" ht="18" customHeight="1" x14ac:dyDescent="0.3">
      <c r="A196" s="186">
        <v>3</v>
      </c>
      <c r="B196" s="293" t="s">
        <v>95</v>
      </c>
      <c r="C196" s="293"/>
      <c r="D196" s="293"/>
      <c r="E196" s="80">
        <f>SUM(E197+E201+E207)</f>
        <v>6174266</v>
      </c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129">
        <f>SUM(P207+P201+P197)</f>
        <v>0</v>
      </c>
      <c r="Q196" s="81">
        <f>SUM(Q207+Q201+Q197)</f>
        <v>0</v>
      </c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13" customFormat="1" ht="18" hidden="1" customHeight="1" x14ac:dyDescent="0.3">
      <c r="A197" s="83">
        <v>31</v>
      </c>
      <c r="B197" s="294" t="s">
        <v>26</v>
      </c>
      <c r="C197" s="294"/>
      <c r="D197" s="294"/>
      <c r="E197" s="52">
        <f>SUM(E198:E200)</f>
        <v>5325520</v>
      </c>
      <c r="F197" s="41"/>
      <c r="G197" s="41"/>
      <c r="H197" s="69"/>
      <c r="I197" s="69"/>
      <c r="J197" s="70"/>
      <c r="K197" s="41"/>
      <c r="L197" s="41"/>
      <c r="M197" s="41"/>
      <c r="N197" s="41"/>
      <c r="O197" s="41"/>
      <c r="P197" s="52"/>
      <c r="Q197" s="82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22" customFormat="1" ht="18" hidden="1" customHeight="1" x14ac:dyDescent="0.3">
      <c r="A198" s="42"/>
      <c r="B198" s="208">
        <v>311</v>
      </c>
      <c r="C198" s="46"/>
      <c r="D198" s="210"/>
      <c r="E198" s="41">
        <f>SUM(E10+E77+E70+E90+E122)</f>
        <v>4344000</v>
      </c>
      <c r="F198" s="41"/>
      <c r="G198" s="41"/>
      <c r="H198" s="69"/>
      <c r="I198" s="69"/>
      <c r="J198" s="70"/>
      <c r="K198" s="41"/>
      <c r="L198" s="41"/>
      <c r="M198" s="41"/>
      <c r="N198" s="41"/>
      <c r="O198" s="41"/>
      <c r="P198" s="41"/>
      <c r="Q198" s="41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ht="18" hidden="1" customHeight="1" x14ac:dyDescent="0.35">
      <c r="A199" s="42"/>
      <c r="B199" s="208">
        <v>312</v>
      </c>
      <c r="C199" s="46"/>
      <c r="D199" s="210"/>
      <c r="E199" s="41">
        <f>E11+E71</f>
        <v>166950</v>
      </c>
      <c r="F199" s="41"/>
      <c r="G199" s="41"/>
      <c r="H199" s="69"/>
      <c r="I199" s="69"/>
      <c r="J199" s="70"/>
      <c r="K199" s="41"/>
      <c r="L199" s="41"/>
      <c r="M199" s="41"/>
      <c r="N199" s="41"/>
      <c r="O199" s="41"/>
      <c r="P199" s="41"/>
      <c r="Q199" s="41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</row>
    <row r="200" spans="1:41" ht="18" hidden="1" customHeight="1" x14ac:dyDescent="0.3">
      <c r="A200" s="42"/>
      <c r="B200" s="208">
        <v>313</v>
      </c>
      <c r="C200" s="46"/>
      <c r="D200" s="210"/>
      <c r="E200" s="41">
        <f>SUM(E12+E79+E72+E92)</f>
        <v>814570</v>
      </c>
      <c r="F200" s="41"/>
      <c r="G200" s="41"/>
      <c r="H200" s="69"/>
      <c r="I200" s="69"/>
      <c r="J200" s="70"/>
      <c r="K200" s="41"/>
      <c r="L200" s="41"/>
      <c r="M200" s="41"/>
      <c r="N200" s="41"/>
      <c r="O200" s="41"/>
      <c r="P200" s="41"/>
      <c r="Q200" s="41"/>
    </row>
    <row r="201" spans="1:41" ht="18" hidden="1" customHeight="1" x14ac:dyDescent="0.3">
      <c r="A201" s="83">
        <v>32</v>
      </c>
      <c r="B201" s="294" t="s">
        <v>27</v>
      </c>
      <c r="C201" s="294"/>
      <c r="D201" s="294"/>
      <c r="E201" s="52">
        <f>SUM(E202:E206)</f>
        <v>841746</v>
      </c>
      <c r="F201" s="41"/>
      <c r="G201" s="41"/>
      <c r="H201" s="69"/>
      <c r="I201" s="69"/>
      <c r="J201" s="70"/>
      <c r="K201" s="41"/>
      <c r="L201" s="41"/>
      <c r="M201" s="41"/>
      <c r="N201" s="41"/>
      <c r="O201" s="41"/>
      <c r="P201" s="52"/>
      <c r="Q201" s="130"/>
    </row>
    <row r="202" spans="1:41" ht="18" hidden="1" customHeight="1" x14ac:dyDescent="0.3">
      <c r="A202" s="42"/>
      <c r="B202" s="208">
        <v>321</v>
      </c>
      <c r="C202" s="46"/>
      <c r="D202" s="210"/>
      <c r="E202" s="41">
        <f>SUM(E18+E45+E65+E83+E96+E99+E108+E133+E142+E74)</f>
        <v>339727</v>
      </c>
      <c r="F202" s="41"/>
      <c r="G202" s="41"/>
      <c r="H202" s="69"/>
      <c r="I202" s="69"/>
      <c r="J202" s="70"/>
      <c r="K202" s="41"/>
      <c r="L202" s="41"/>
      <c r="M202" s="41"/>
      <c r="N202" s="41"/>
      <c r="O202" s="41"/>
      <c r="P202" s="41"/>
      <c r="Q202" s="41"/>
    </row>
    <row r="203" spans="1:41" ht="18" hidden="1" customHeight="1" x14ac:dyDescent="0.35">
      <c r="A203" s="42"/>
      <c r="B203" s="208">
        <v>322</v>
      </c>
      <c r="C203" s="46"/>
      <c r="D203" s="210"/>
      <c r="E203" s="41">
        <f>SUM(E14+E22+E48+E66+E100+E111+E135+E152)</f>
        <v>195900</v>
      </c>
      <c r="F203" s="41"/>
      <c r="G203" s="41"/>
      <c r="H203" s="69"/>
      <c r="I203" s="69"/>
      <c r="J203" s="70"/>
      <c r="K203" s="41"/>
      <c r="L203" s="41"/>
      <c r="M203" s="41"/>
      <c r="N203" s="41"/>
      <c r="O203" s="41"/>
      <c r="P203" s="41"/>
      <c r="Q203" s="41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</row>
    <row r="204" spans="1:41" s="19" customFormat="1" ht="18" hidden="1" customHeight="1" x14ac:dyDescent="0.3">
      <c r="A204" s="42"/>
      <c r="B204" s="208">
        <v>323</v>
      </c>
      <c r="C204" s="46"/>
      <c r="D204" s="210"/>
      <c r="E204" s="41">
        <f>SUM(E27+E50+E58+E67+E101+E113+E125+E137+E162+E188)</f>
        <v>210220</v>
      </c>
      <c r="F204" s="41"/>
      <c r="G204" s="41"/>
      <c r="H204" s="69"/>
      <c r="I204" s="69"/>
      <c r="J204" s="70"/>
      <c r="K204" s="41"/>
      <c r="L204" s="41"/>
      <c r="M204" s="41"/>
      <c r="N204" s="41"/>
      <c r="O204" s="41"/>
      <c r="P204" s="41"/>
      <c r="Q204" s="4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19" customFormat="1" ht="18" hidden="1" customHeight="1" x14ac:dyDescent="0.3">
      <c r="A205" s="42"/>
      <c r="B205" s="208">
        <v>324</v>
      </c>
      <c r="C205" s="46"/>
      <c r="D205" s="210"/>
      <c r="E205" s="41">
        <v>200</v>
      </c>
      <c r="F205" s="41"/>
      <c r="G205" s="41"/>
      <c r="H205" s="69"/>
      <c r="I205" s="69"/>
      <c r="J205" s="70"/>
      <c r="K205" s="41"/>
      <c r="L205" s="41"/>
      <c r="M205" s="41"/>
      <c r="N205" s="41"/>
      <c r="O205" s="41"/>
      <c r="P205" s="41"/>
      <c r="Q205" s="41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ht="18" hidden="1" customHeight="1" x14ac:dyDescent="0.3">
      <c r="A206" s="42"/>
      <c r="B206" s="208">
        <v>329</v>
      </c>
      <c r="C206" s="46"/>
      <c r="D206" s="210"/>
      <c r="E206" s="41">
        <f>SUM(E36+E54+E59+E67+E87+E102+E114+E129+E173)</f>
        <v>95699</v>
      </c>
      <c r="F206" s="41"/>
      <c r="G206" s="41"/>
      <c r="H206" s="69"/>
      <c r="I206" s="69"/>
      <c r="J206" s="70"/>
      <c r="K206" s="41"/>
      <c r="L206" s="41"/>
      <c r="M206" s="41"/>
      <c r="N206" s="41"/>
      <c r="O206" s="41"/>
      <c r="P206" s="41"/>
      <c r="Q206" s="41"/>
    </row>
    <row r="207" spans="1:41" ht="18" hidden="1" customHeight="1" x14ac:dyDescent="0.35">
      <c r="A207" s="83">
        <v>34</v>
      </c>
      <c r="B207" s="294" t="s">
        <v>28</v>
      </c>
      <c r="C207" s="294"/>
      <c r="D207" s="294"/>
      <c r="E207" s="52">
        <f>SUM(E208)</f>
        <v>7000</v>
      </c>
      <c r="F207" s="41"/>
      <c r="G207" s="41"/>
      <c r="H207" s="69"/>
      <c r="I207" s="69"/>
      <c r="J207" s="70"/>
      <c r="K207" s="41"/>
      <c r="L207" s="41"/>
      <c r="M207" s="41"/>
      <c r="N207" s="41"/>
      <c r="O207" s="41"/>
      <c r="P207" s="52"/>
      <c r="Q207" s="82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</row>
    <row r="208" spans="1:41" ht="18" hidden="1" customHeight="1" x14ac:dyDescent="0.3">
      <c r="A208" s="42"/>
      <c r="B208" s="208">
        <v>343</v>
      </c>
      <c r="C208" s="297" t="s">
        <v>11</v>
      </c>
      <c r="D208" s="297"/>
      <c r="E208" s="41">
        <f>SUM(E41+E118+E184)</f>
        <v>7000</v>
      </c>
      <c r="F208" s="41"/>
      <c r="G208" s="41"/>
      <c r="H208" s="69"/>
      <c r="I208" s="69"/>
      <c r="J208" s="70"/>
      <c r="K208" s="41"/>
      <c r="L208" s="41"/>
      <c r="M208" s="41"/>
      <c r="N208" s="41"/>
      <c r="O208" s="41"/>
      <c r="P208" s="41"/>
      <c r="Q208" s="41"/>
    </row>
    <row r="209" spans="1:17" ht="18" hidden="1" customHeight="1" x14ac:dyDescent="0.3">
      <c r="A209" s="84" t="s">
        <v>31</v>
      </c>
      <c r="B209" s="290" t="s">
        <v>149</v>
      </c>
      <c r="C209" s="290"/>
      <c r="D209" s="290"/>
      <c r="E209" s="85"/>
      <c r="F209" s="86"/>
      <c r="G209" s="86"/>
      <c r="H209" s="87"/>
      <c r="I209" s="87"/>
      <c r="J209" s="88"/>
      <c r="K209" s="88"/>
      <c r="L209" s="88"/>
      <c r="M209" s="88"/>
      <c r="N209" s="88"/>
      <c r="O209" s="88"/>
      <c r="P209" s="131"/>
      <c r="Q209" s="85"/>
    </row>
    <row r="210" spans="1:17" ht="18" customHeight="1" x14ac:dyDescent="0.3">
      <c r="A210" s="186">
        <v>4</v>
      </c>
      <c r="B210" s="300" t="s">
        <v>30</v>
      </c>
      <c r="C210" s="301"/>
      <c r="D210" s="302"/>
      <c r="E210" s="89">
        <f>SUM(E211)</f>
        <v>22000</v>
      </c>
      <c r="F210" s="90">
        <f t="shared" ref="F210:Q210" si="127">SUM(F211)</f>
        <v>0</v>
      </c>
      <c r="G210" s="90">
        <f t="shared" si="127"/>
        <v>0</v>
      </c>
      <c r="H210" s="90">
        <f t="shared" si="127"/>
        <v>0</v>
      </c>
      <c r="I210" s="90">
        <f t="shared" si="127"/>
        <v>0</v>
      </c>
      <c r="J210" s="90">
        <f t="shared" si="127"/>
        <v>0</v>
      </c>
      <c r="K210" s="90">
        <f t="shared" si="127"/>
        <v>0</v>
      </c>
      <c r="L210" s="90"/>
      <c r="M210" s="90">
        <f t="shared" si="127"/>
        <v>0</v>
      </c>
      <c r="N210" s="90">
        <f t="shared" si="127"/>
        <v>0</v>
      </c>
      <c r="O210" s="90">
        <f t="shared" si="127"/>
        <v>0</v>
      </c>
      <c r="P210" s="132">
        <f t="shared" si="127"/>
        <v>1000</v>
      </c>
      <c r="Q210" s="90">
        <f t="shared" si="127"/>
        <v>1000</v>
      </c>
    </row>
    <row r="211" spans="1:17" ht="17.25" customHeight="1" x14ac:dyDescent="0.3">
      <c r="A211" s="83">
        <v>42</v>
      </c>
      <c r="B211" s="303" t="s">
        <v>29</v>
      </c>
      <c r="C211" s="304"/>
      <c r="D211" s="305"/>
      <c r="E211" s="117">
        <f>SUM(E212:E214)</f>
        <v>22000</v>
      </c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117">
        <f t="shared" ref="P211:Q211" si="128">SUM(P212:P214)</f>
        <v>1000</v>
      </c>
      <c r="Q211" s="117">
        <f t="shared" si="128"/>
        <v>1000</v>
      </c>
    </row>
    <row r="212" spans="1:17" ht="18" customHeight="1" x14ac:dyDescent="0.3">
      <c r="A212" s="83"/>
      <c r="B212" s="162">
        <v>421</v>
      </c>
      <c r="C212" s="306" t="s">
        <v>165</v>
      </c>
      <c r="D212" s="307"/>
      <c r="E212" s="160">
        <f>SUM(E61)</f>
        <v>0</v>
      </c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133"/>
      <c r="Q212" s="50"/>
    </row>
    <row r="213" spans="1:17" ht="18" customHeight="1" x14ac:dyDescent="0.3">
      <c r="A213" s="42"/>
      <c r="B213" s="162">
        <v>422</v>
      </c>
      <c r="C213" s="306" t="s">
        <v>13</v>
      </c>
      <c r="D213" s="307"/>
      <c r="E213" s="41">
        <f>SUM(E104+E62+E185+E190+E130+E119)</f>
        <v>18000</v>
      </c>
      <c r="F213" s="41"/>
      <c r="G213" s="41"/>
      <c r="H213" s="42"/>
      <c r="I213" s="42"/>
      <c r="J213" s="41"/>
      <c r="K213" s="41"/>
      <c r="L213" s="41"/>
      <c r="M213" s="41"/>
      <c r="N213" s="41"/>
      <c r="O213" s="41"/>
      <c r="P213" s="119"/>
      <c r="Q213" s="41"/>
    </row>
    <row r="214" spans="1:17" ht="18" customHeight="1" x14ac:dyDescent="0.3">
      <c r="A214" s="42"/>
      <c r="B214" s="162">
        <v>424</v>
      </c>
      <c r="C214" s="306" t="s">
        <v>14</v>
      </c>
      <c r="D214" s="307"/>
      <c r="E214" s="41">
        <f>SUM(E15+E105+E192)</f>
        <v>4000</v>
      </c>
      <c r="F214" s="41"/>
      <c r="G214" s="41"/>
      <c r="H214" s="42"/>
      <c r="I214" s="42"/>
      <c r="J214" s="41"/>
      <c r="K214" s="41"/>
      <c r="L214" s="41"/>
      <c r="M214" s="41"/>
      <c r="N214" s="41"/>
      <c r="O214" s="41"/>
      <c r="P214" s="119">
        <v>1000</v>
      </c>
      <c r="Q214" s="41">
        <v>1000</v>
      </c>
    </row>
    <row r="215" spans="1:17" ht="20.25" customHeight="1" x14ac:dyDescent="0.3">
      <c r="A215" s="308" t="s">
        <v>93</v>
      </c>
      <c r="B215" s="309"/>
      <c r="C215" s="309"/>
      <c r="D215" s="310"/>
      <c r="E215" s="36">
        <f>SUM(E210+E196)</f>
        <v>6196266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187">
        <f>SUM(P193+P210)</f>
        <v>8260000</v>
      </c>
      <c r="Q215" s="36">
        <f>SUM(Q193+Q210)</f>
        <v>8260000</v>
      </c>
    </row>
    <row r="216" spans="1:17" ht="43.5" customHeight="1" x14ac:dyDescent="0.3">
      <c r="A216" s="248"/>
      <c r="B216" s="248"/>
      <c r="C216" s="248"/>
      <c r="D216" s="248"/>
      <c r="E216" s="249"/>
      <c r="F216" s="249"/>
      <c r="G216" s="249"/>
      <c r="H216" s="249"/>
      <c r="I216" s="249"/>
      <c r="J216" s="249"/>
      <c r="K216" s="249"/>
      <c r="L216" s="249"/>
      <c r="M216" s="249"/>
      <c r="N216" s="249"/>
      <c r="O216" s="249"/>
      <c r="P216" s="249"/>
      <c r="Q216" s="249"/>
    </row>
    <row r="217" spans="1:17" s="96" customFormat="1" ht="18" customHeight="1" x14ac:dyDescent="0.3">
      <c r="A217" s="188">
        <v>6</v>
      </c>
      <c r="B217" s="189"/>
      <c r="C217" s="190"/>
      <c r="D217" s="190" t="s">
        <v>15</v>
      </c>
      <c r="E217" s="191">
        <f t="shared" ref="E217:E223" si="129">SUM(F217:O217)</f>
        <v>6199266</v>
      </c>
      <c r="F217" s="98">
        <f>SUM(F218+F229+F231+F237)</f>
        <v>5049750</v>
      </c>
      <c r="G217" s="98">
        <f t="shared" ref="G217:N217" si="130">SUM(G218+G229+G231+G237)</f>
        <v>0</v>
      </c>
      <c r="H217" s="98">
        <f t="shared" si="130"/>
        <v>567731</v>
      </c>
      <c r="I217" s="98">
        <f t="shared" si="130"/>
        <v>0</v>
      </c>
      <c r="J217" s="98">
        <f t="shared" si="130"/>
        <v>103070</v>
      </c>
      <c r="K217" s="98">
        <f>SUM(K218+K229+K231+K237)</f>
        <v>140515</v>
      </c>
      <c r="L217" s="98">
        <f t="shared" ref="L217:M217" si="131">SUM(L218+L229+L231+L237)</f>
        <v>0</v>
      </c>
      <c r="M217" s="98">
        <f t="shared" si="131"/>
        <v>0</v>
      </c>
      <c r="N217" s="98">
        <f t="shared" si="130"/>
        <v>105000</v>
      </c>
      <c r="O217" s="98">
        <f>SUM(O218+O229+O231+O237)</f>
        <v>233200</v>
      </c>
      <c r="P217" s="98">
        <f t="shared" ref="P217:Q217" si="132">SUM(P218+P229+P231+P237)</f>
        <v>8259000</v>
      </c>
      <c r="Q217" s="98">
        <f t="shared" si="132"/>
        <v>8259000</v>
      </c>
    </row>
    <row r="218" spans="1:17" s="96" customFormat="1" ht="18" customHeight="1" x14ac:dyDescent="0.3">
      <c r="A218" s="94"/>
      <c r="B218" s="110" t="s">
        <v>0</v>
      </c>
      <c r="C218" s="111"/>
      <c r="D218" s="111" t="s">
        <v>40</v>
      </c>
      <c r="E218" s="192">
        <f t="shared" si="129"/>
        <v>5481020</v>
      </c>
      <c r="F218" s="95">
        <f t="shared" ref="F218:O218" si="133">SUM(F219+F221+F222+F223+F226)</f>
        <v>5049750</v>
      </c>
      <c r="G218" s="95">
        <f t="shared" si="133"/>
        <v>0</v>
      </c>
      <c r="H218" s="95">
        <f t="shared" si="133"/>
        <v>0</v>
      </c>
      <c r="I218" s="95"/>
      <c r="J218" s="95">
        <f t="shared" si="133"/>
        <v>103070</v>
      </c>
      <c r="K218" s="95">
        <f>SUM(K219+K221+K222+K223+K226)</f>
        <v>0</v>
      </c>
      <c r="L218" s="95">
        <f t="shared" ref="L218:M218" si="134">SUM(L219+L221+L222+L223+L226)</f>
        <v>0</v>
      </c>
      <c r="M218" s="95">
        <f t="shared" si="134"/>
        <v>0</v>
      </c>
      <c r="N218" s="95">
        <f t="shared" si="133"/>
        <v>105000</v>
      </c>
      <c r="O218" s="95">
        <f t="shared" si="133"/>
        <v>223200</v>
      </c>
      <c r="P218" s="95">
        <f>SUM(P219+P221+P223+P226)</f>
        <v>6358000</v>
      </c>
      <c r="Q218" s="95">
        <f>SUM(Q219+Q221+Q223+Q226)</f>
        <v>6358000</v>
      </c>
    </row>
    <row r="219" spans="1:17" s="96" customFormat="1" ht="18" customHeight="1" x14ac:dyDescent="0.3">
      <c r="A219" s="94"/>
      <c r="B219" s="166" t="s">
        <v>41</v>
      </c>
      <c r="C219" s="94"/>
      <c r="D219" s="94" t="s">
        <v>69</v>
      </c>
      <c r="E219" s="242">
        <f t="shared" si="129"/>
        <v>0</v>
      </c>
      <c r="F219" s="243">
        <f t="shared" ref="F219:O219" si="135">SUM(F220)</f>
        <v>0</v>
      </c>
      <c r="G219" s="243">
        <f t="shared" si="135"/>
        <v>0</v>
      </c>
      <c r="H219" s="243">
        <f t="shared" si="135"/>
        <v>0</v>
      </c>
      <c r="I219" s="243"/>
      <c r="J219" s="243">
        <f t="shared" si="135"/>
        <v>0</v>
      </c>
      <c r="K219" s="243">
        <f t="shared" si="135"/>
        <v>0</v>
      </c>
      <c r="L219" s="243"/>
      <c r="M219" s="242">
        <f t="shared" si="135"/>
        <v>0</v>
      </c>
      <c r="N219" s="242">
        <f t="shared" si="135"/>
        <v>0</v>
      </c>
      <c r="O219" s="243">
        <f t="shared" si="135"/>
        <v>0</v>
      </c>
      <c r="P219" s="34">
        <v>0</v>
      </c>
      <c r="Q219" s="34">
        <v>0</v>
      </c>
    </row>
    <row r="220" spans="1:17" s="104" customFormat="1" ht="17.25" hidden="1" customHeight="1" x14ac:dyDescent="0.2">
      <c r="A220" s="101"/>
      <c r="B220" s="3"/>
      <c r="C220" s="12" t="s">
        <v>68</v>
      </c>
      <c r="D220" s="4" t="s">
        <v>92</v>
      </c>
      <c r="E220" s="106">
        <f t="shared" si="129"/>
        <v>0</v>
      </c>
      <c r="F220" s="102"/>
      <c r="G220" s="102"/>
      <c r="H220" s="101"/>
      <c r="I220" s="101"/>
      <c r="J220" s="101"/>
      <c r="K220" s="102"/>
      <c r="L220" s="102"/>
      <c r="M220" s="102"/>
      <c r="N220" s="102"/>
      <c r="O220" s="102"/>
      <c r="P220" s="103"/>
      <c r="Q220" s="103"/>
    </row>
    <row r="221" spans="1:17" s="104" customFormat="1" ht="18" customHeight="1" x14ac:dyDescent="0.3">
      <c r="A221" s="101"/>
      <c r="B221" s="165" t="s">
        <v>35</v>
      </c>
      <c r="C221" s="12"/>
      <c r="D221" s="5" t="s">
        <v>148</v>
      </c>
      <c r="E221" s="193">
        <f t="shared" si="129"/>
        <v>0</v>
      </c>
      <c r="F221" s="167">
        <v>0</v>
      </c>
      <c r="G221" s="167">
        <v>0</v>
      </c>
      <c r="H221" s="167">
        <v>0</v>
      </c>
      <c r="I221" s="167"/>
      <c r="J221" s="167">
        <v>0</v>
      </c>
      <c r="K221" s="167">
        <v>0</v>
      </c>
      <c r="L221" s="167"/>
      <c r="M221" s="167">
        <v>0</v>
      </c>
      <c r="N221" s="167">
        <v>0</v>
      </c>
      <c r="O221" s="167">
        <v>0</v>
      </c>
      <c r="P221" s="108">
        <v>25000</v>
      </c>
      <c r="Q221" s="108">
        <v>25000</v>
      </c>
    </row>
    <row r="222" spans="1:17" s="104" customFormat="1" ht="18" customHeight="1" x14ac:dyDescent="0.3">
      <c r="A222" s="101"/>
      <c r="B222" s="165" t="s">
        <v>36</v>
      </c>
      <c r="C222" s="5"/>
      <c r="D222" s="5" t="s">
        <v>37</v>
      </c>
      <c r="E222" s="193">
        <f t="shared" si="129"/>
        <v>0</v>
      </c>
      <c r="F222" s="106">
        <v>0</v>
      </c>
      <c r="G222" s="106">
        <v>0</v>
      </c>
      <c r="H222" s="106">
        <v>0</v>
      </c>
      <c r="I222" s="106"/>
      <c r="J222" s="106">
        <v>0</v>
      </c>
      <c r="K222" s="106">
        <v>0</v>
      </c>
      <c r="L222" s="106"/>
      <c r="M222" s="106">
        <v>0</v>
      </c>
      <c r="N222" s="106">
        <v>0</v>
      </c>
      <c r="O222" s="106">
        <v>0</v>
      </c>
      <c r="P222" s="103"/>
      <c r="Q222" s="103"/>
    </row>
    <row r="223" spans="1:17" s="104" customFormat="1" ht="18" customHeight="1" x14ac:dyDescent="0.3">
      <c r="A223" s="101"/>
      <c r="B223" s="165" t="s">
        <v>115</v>
      </c>
      <c r="C223" s="5"/>
      <c r="D223" s="5" t="s">
        <v>116</v>
      </c>
      <c r="E223" s="193">
        <f t="shared" si="129"/>
        <v>5152820</v>
      </c>
      <c r="F223" s="167">
        <v>5049750</v>
      </c>
      <c r="G223" s="167">
        <v>0</v>
      </c>
      <c r="H223" s="167">
        <f>SUM(H224:H225)</f>
        <v>0</v>
      </c>
      <c r="I223" s="167"/>
      <c r="J223" s="167">
        <v>103070</v>
      </c>
      <c r="K223" s="167">
        <f>SUM(K224:K225)</f>
        <v>0</v>
      </c>
      <c r="L223" s="167"/>
      <c r="M223" s="167">
        <f>SUM(M224:M225)</f>
        <v>0</v>
      </c>
      <c r="N223" s="167">
        <f>SUM(N224:N225)</f>
        <v>0</v>
      </c>
      <c r="O223" s="167"/>
      <c r="P223" s="108">
        <f>SUM(P224:P225)</f>
        <v>6101000</v>
      </c>
      <c r="Q223" s="108">
        <f>SUM(Q224:Q225)</f>
        <v>6101000</v>
      </c>
    </row>
    <row r="224" spans="1:17" s="104" customFormat="1" ht="17.25" hidden="1" customHeight="1" x14ac:dyDescent="0.2">
      <c r="A224" s="101"/>
      <c r="B224" s="3"/>
      <c r="C224" s="5" t="s">
        <v>117</v>
      </c>
      <c r="D224" s="5" t="s">
        <v>180</v>
      </c>
      <c r="E224" s="106">
        <f t="shared" ref="E224:E225" si="136">SUM(F224:O224)</f>
        <v>4495000</v>
      </c>
      <c r="F224" s="102">
        <v>4470000</v>
      </c>
      <c r="G224" s="102">
        <v>25000</v>
      </c>
      <c r="H224" s="101"/>
      <c r="I224" s="101"/>
      <c r="J224" s="101"/>
      <c r="K224" s="101"/>
      <c r="L224" s="101"/>
      <c r="M224" s="101"/>
      <c r="N224" s="101"/>
      <c r="O224" s="101"/>
      <c r="P224" s="103">
        <v>6000000</v>
      </c>
      <c r="Q224" s="103">
        <v>6000000</v>
      </c>
    </row>
    <row r="225" spans="1:17" s="104" customFormat="1" ht="16.5" hidden="1" customHeight="1" x14ac:dyDescent="0.2">
      <c r="A225" s="101"/>
      <c r="B225" s="3"/>
      <c r="C225" s="5" t="s">
        <v>168</v>
      </c>
      <c r="D225" s="5" t="s">
        <v>169</v>
      </c>
      <c r="E225" s="106">
        <f t="shared" si="136"/>
        <v>102700</v>
      </c>
      <c r="F225" s="102"/>
      <c r="G225" s="102"/>
      <c r="H225" s="101"/>
      <c r="I225" s="101"/>
      <c r="J225" s="102">
        <v>102700</v>
      </c>
      <c r="K225" s="101"/>
      <c r="L225" s="101"/>
      <c r="M225" s="101"/>
      <c r="N225" s="101"/>
      <c r="O225" s="101"/>
      <c r="P225" s="103">
        <v>101000</v>
      </c>
      <c r="Q225" s="103">
        <v>101000</v>
      </c>
    </row>
    <row r="226" spans="1:17" s="104" customFormat="1" ht="18" customHeight="1" x14ac:dyDescent="0.3">
      <c r="A226" s="101"/>
      <c r="B226" s="165" t="s">
        <v>118</v>
      </c>
      <c r="C226" s="5"/>
      <c r="D226" s="5" t="s">
        <v>119</v>
      </c>
      <c r="E226" s="193">
        <f>SUM(F226:O226)</f>
        <v>328200</v>
      </c>
      <c r="F226" s="168">
        <f>SUM(F227:F228)</f>
        <v>0</v>
      </c>
      <c r="G226" s="168">
        <f t="shared" ref="G226:M226" si="137">SUM(G227:G228)</f>
        <v>0</v>
      </c>
      <c r="H226" s="168">
        <f t="shared" si="137"/>
        <v>0</v>
      </c>
      <c r="I226" s="168">
        <f t="shared" si="137"/>
        <v>0</v>
      </c>
      <c r="J226" s="168">
        <f t="shared" si="137"/>
        <v>0</v>
      </c>
      <c r="K226" s="168">
        <f t="shared" si="137"/>
        <v>0</v>
      </c>
      <c r="L226" s="168">
        <f t="shared" si="137"/>
        <v>0</v>
      </c>
      <c r="M226" s="168">
        <f t="shared" si="137"/>
        <v>0</v>
      </c>
      <c r="N226" s="168">
        <v>105000</v>
      </c>
      <c r="O226" s="168">
        <v>223200</v>
      </c>
      <c r="P226" s="168">
        <f>SUM(P227:P228)</f>
        <v>232000</v>
      </c>
      <c r="Q226" s="168">
        <f t="shared" ref="Q226" si="138">SUM(Q227:Q228)</f>
        <v>232000</v>
      </c>
    </row>
    <row r="227" spans="1:17" s="104" customFormat="1" ht="18" hidden="1" customHeight="1" x14ac:dyDescent="0.25">
      <c r="A227" s="101"/>
      <c r="B227" s="165"/>
      <c r="C227" s="5" t="s">
        <v>162</v>
      </c>
      <c r="D227" s="5" t="s">
        <v>173</v>
      </c>
      <c r="E227" s="106">
        <f t="shared" ref="E227:E228" si="139">SUM(F227:O227)</f>
        <v>120000</v>
      </c>
      <c r="F227" s="168"/>
      <c r="G227" s="169"/>
      <c r="H227" s="169"/>
      <c r="I227" s="169"/>
      <c r="J227" s="168"/>
      <c r="K227" s="168">
        <v>0</v>
      </c>
      <c r="L227" s="168"/>
      <c r="M227" s="175"/>
      <c r="N227" s="168">
        <v>120000</v>
      </c>
      <c r="O227" s="168"/>
      <c r="P227" s="103">
        <v>200000</v>
      </c>
      <c r="Q227" s="103">
        <v>200000</v>
      </c>
    </row>
    <row r="228" spans="1:17" s="104" customFormat="1" ht="27" hidden="1" customHeight="1" x14ac:dyDescent="0.2">
      <c r="A228" s="101"/>
      <c r="B228" s="3"/>
      <c r="C228" s="5" t="s">
        <v>162</v>
      </c>
      <c r="D228" s="5" t="s">
        <v>195</v>
      </c>
      <c r="E228" s="106">
        <f t="shared" si="139"/>
        <v>31050</v>
      </c>
      <c r="F228" s="102"/>
      <c r="G228" s="102"/>
      <c r="H228" s="102">
        <v>0</v>
      </c>
      <c r="I228" s="102"/>
      <c r="J228" s="101"/>
      <c r="K228" s="101"/>
      <c r="L228" s="101"/>
      <c r="M228" s="102"/>
      <c r="N228" s="102"/>
      <c r="O228" s="102">
        <v>31050</v>
      </c>
      <c r="P228" s="103">
        <v>32000</v>
      </c>
      <c r="Q228" s="103">
        <v>32000</v>
      </c>
    </row>
    <row r="229" spans="1:17" s="104" customFormat="1" ht="18" customHeight="1" x14ac:dyDescent="0.2">
      <c r="A229" s="101"/>
      <c r="B229" s="31" t="s">
        <v>1</v>
      </c>
      <c r="C229" s="29"/>
      <c r="D229" s="29" t="s">
        <v>38</v>
      </c>
      <c r="E229" s="192">
        <f>SUM(F229:O229)</f>
        <v>15</v>
      </c>
      <c r="F229" s="170">
        <f t="shared" ref="F229:Q229" si="140">SUM(F230)</f>
        <v>0</v>
      </c>
      <c r="G229" s="170">
        <f t="shared" si="140"/>
        <v>0</v>
      </c>
      <c r="H229" s="170">
        <f t="shared" si="140"/>
        <v>0</v>
      </c>
      <c r="I229" s="170"/>
      <c r="J229" s="170">
        <f t="shared" si="140"/>
        <v>0</v>
      </c>
      <c r="K229" s="170">
        <f t="shared" si="140"/>
        <v>15</v>
      </c>
      <c r="L229" s="170"/>
      <c r="M229" s="170">
        <f t="shared" si="140"/>
        <v>0</v>
      </c>
      <c r="N229" s="170">
        <f t="shared" si="140"/>
        <v>0</v>
      </c>
      <c r="O229" s="170">
        <f t="shared" si="140"/>
        <v>0</v>
      </c>
      <c r="P229" s="107">
        <f t="shared" si="140"/>
        <v>0</v>
      </c>
      <c r="Q229" s="107">
        <f t="shared" si="140"/>
        <v>0</v>
      </c>
    </row>
    <row r="230" spans="1:17" s="104" customFormat="1" ht="18" customHeight="1" x14ac:dyDescent="0.3">
      <c r="A230" s="101"/>
      <c r="B230" s="165">
        <v>641</v>
      </c>
      <c r="C230" s="4"/>
      <c r="D230" s="4" t="s">
        <v>18</v>
      </c>
      <c r="E230" s="193">
        <f>SUM(F230:O230)</f>
        <v>15</v>
      </c>
      <c r="F230" s="172">
        <v>0</v>
      </c>
      <c r="G230" s="172">
        <v>0</v>
      </c>
      <c r="H230" s="172">
        <v>0</v>
      </c>
      <c r="I230" s="172"/>
      <c r="J230" s="172">
        <v>0</v>
      </c>
      <c r="K230" s="172">
        <v>15</v>
      </c>
      <c r="L230" s="172"/>
      <c r="M230" s="172">
        <v>0</v>
      </c>
      <c r="N230" s="172">
        <v>0</v>
      </c>
      <c r="O230" s="172">
        <v>0</v>
      </c>
      <c r="P230" s="108"/>
      <c r="Q230" s="108"/>
    </row>
    <row r="231" spans="1:17" s="104" customFormat="1" ht="18" customHeight="1" x14ac:dyDescent="0.2">
      <c r="A231" s="101"/>
      <c r="B231" s="31" t="s">
        <v>2</v>
      </c>
      <c r="C231" s="29"/>
      <c r="D231" s="29" t="s">
        <v>39</v>
      </c>
      <c r="E231" s="192">
        <f>SUM(F231:O231)</f>
        <v>140500</v>
      </c>
      <c r="F231" s="137">
        <f>SUM(F232+F235)</f>
        <v>0</v>
      </c>
      <c r="G231" s="137">
        <f t="shared" ref="G231:O231" si="141">SUM(G232+G235)</f>
        <v>0</v>
      </c>
      <c r="H231" s="137">
        <f t="shared" si="141"/>
        <v>0</v>
      </c>
      <c r="I231" s="137">
        <f t="shared" si="141"/>
        <v>0</v>
      </c>
      <c r="J231" s="137">
        <f t="shared" si="141"/>
        <v>0</v>
      </c>
      <c r="K231" s="137">
        <f t="shared" si="141"/>
        <v>140500</v>
      </c>
      <c r="L231" s="137">
        <f t="shared" si="141"/>
        <v>0</v>
      </c>
      <c r="M231" s="137">
        <f t="shared" si="141"/>
        <v>0</v>
      </c>
      <c r="N231" s="137">
        <f t="shared" si="141"/>
        <v>0</v>
      </c>
      <c r="O231" s="137">
        <f t="shared" si="141"/>
        <v>0</v>
      </c>
      <c r="P231" s="143">
        <f>SUM(P232+P235)</f>
        <v>1221000</v>
      </c>
      <c r="Q231" s="143">
        <f>SUM(Q232+Q235)</f>
        <v>1221000</v>
      </c>
    </row>
    <row r="232" spans="1:17" s="104" customFormat="1" ht="18" customHeight="1" x14ac:dyDescent="0.3">
      <c r="A232" s="101"/>
      <c r="B232" s="165" t="s">
        <v>34</v>
      </c>
      <c r="C232" s="4"/>
      <c r="D232" s="4" t="s">
        <v>12</v>
      </c>
      <c r="E232" s="193">
        <f>SUM(F232:O232)</f>
        <v>140500</v>
      </c>
      <c r="F232" s="167">
        <f>SUM(F233:F234)</f>
        <v>0</v>
      </c>
      <c r="G232" s="167">
        <f t="shared" ref="G232:O232" si="142">SUM(G233:G234)</f>
        <v>0</v>
      </c>
      <c r="H232" s="167">
        <f t="shared" si="142"/>
        <v>0</v>
      </c>
      <c r="I232" s="167">
        <f t="shared" si="142"/>
        <v>0</v>
      </c>
      <c r="J232" s="167">
        <f t="shared" si="142"/>
        <v>0</v>
      </c>
      <c r="K232" s="167">
        <v>140500</v>
      </c>
      <c r="L232" s="167">
        <f t="shared" si="142"/>
        <v>0</v>
      </c>
      <c r="M232" s="167">
        <f t="shared" si="142"/>
        <v>0</v>
      </c>
      <c r="N232" s="167">
        <f t="shared" si="142"/>
        <v>0</v>
      </c>
      <c r="O232" s="167">
        <f t="shared" si="142"/>
        <v>0</v>
      </c>
      <c r="P232" s="240">
        <f>SUM(P233:P234)</f>
        <v>1215000</v>
      </c>
      <c r="Q232" s="240">
        <f>SUM(Q233:Q234)</f>
        <v>1215000</v>
      </c>
    </row>
    <row r="233" spans="1:17" s="104" customFormat="1" ht="18" hidden="1" customHeight="1" x14ac:dyDescent="0.2">
      <c r="A233" s="101"/>
      <c r="B233" s="3"/>
      <c r="C233" s="3" t="s">
        <v>70</v>
      </c>
      <c r="D233" s="4" t="s">
        <v>110</v>
      </c>
      <c r="E233" s="106">
        <f t="shared" ref="E233:E234" si="143">SUM(F233:O233)</f>
        <v>15000</v>
      </c>
      <c r="F233" s="102"/>
      <c r="G233" s="102"/>
      <c r="H233" s="101"/>
      <c r="I233" s="101"/>
      <c r="J233" s="101"/>
      <c r="K233" s="102">
        <v>15000</v>
      </c>
      <c r="L233" s="102"/>
      <c r="M233" s="102"/>
      <c r="N233" s="102"/>
      <c r="O233" s="102"/>
      <c r="P233" s="103">
        <v>15000</v>
      </c>
      <c r="Q233" s="103">
        <v>15000</v>
      </c>
    </row>
    <row r="234" spans="1:17" s="104" customFormat="1" ht="18" hidden="1" customHeight="1" x14ac:dyDescent="0.2">
      <c r="A234" s="101"/>
      <c r="B234" s="3"/>
      <c r="C234" s="3" t="s">
        <v>70</v>
      </c>
      <c r="D234" s="4" t="s">
        <v>112</v>
      </c>
      <c r="E234" s="106">
        <f t="shared" si="143"/>
        <v>1250000</v>
      </c>
      <c r="F234" s="102"/>
      <c r="G234" s="102"/>
      <c r="H234" s="101"/>
      <c r="I234" s="101"/>
      <c r="J234" s="101"/>
      <c r="K234" s="102">
        <v>1250000</v>
      </c>
      <c r="L234" s="102"/>
      <c r="M234" s="102"/>
      <c r="N234" s="102"/>
      <c r="O234" s="102"/>
      <c r="P234" s="103">
        <v>1200000</v>
      </c>
      <c r="Q234" s="103">
        <v>1200000</v>
      </c>
    </row>
    <row r="235" spans="1:17" s="104" customFormat="1" ht="18" customHeight="1" x14ac:dyDescent="0.3">
      <c r="A235" s="101"/>
      <c r="B235" s="165" t="s">
        <v>103</v>
      </c>
      <c r="C235" s="3"/>
      <c r="D235" s="4" t="s">
        <v>145</v>
      </c>
      <c r="E235" s="193">
        <f>SUM(F235:O235)</f>
        <v>0</v>
      </c>
      <c r="F235" s="173">
        <f t="shared" ref="F235:O235" si="144">SUM(F236)</f>
        <v>0</v>
      </c>
      <c r="G235" s="173">
        <f t="shared" si="144"/>
        <v>0</v>
      </c>
      <c r="H235" s="173">
        <f t="shared" si="144"/>
        <v>0</v>
      </c>
      <c r="I235" s="173">
        <f t="shared" si="144"/>
        <v>0</v>
      </c>
      <c r="J235" s="173">
        <f t="shared" si="144"/>
        <v>0</v>
      </c>
      <c r="K235" s="173">
        <f t="shared" si="144"/>
        <v>0</v>
      </c>
      <c r="L235" s="173">
        <v>0</v>
      </c>
      <c r="M235" s="173">
        <f t="shared" si="144"/>
        <v>0</v>
      </c>
      <c r="N235" s="173">
        <f t="shared" si="144"/>
        <v>0</v>
      </c>
      <c r="O235" s="173">
        <f t="shared" si="144"/>
        <v>0</v>
      </c>
      <c r="P235" s="108">
        <f>SUM(P236)</f>
        <v>6000</v>
      </c>
      <c r="Q235" s="108">
        <f>SUM(Q236)</f>
        <v>6000</v>
      </c>
    </row>
    <row r="236" spans="1:17" s="104" customFormat="1" ht="18" hidden="1" customHeight="1" x14ac:dyDescent="0.2">
      <c r="A236" s="101"/>
      <c r="B236" s="3"/>
      <c r="C236" s="3" t="s">
        <v>146</v>
      </c>
      <c r="D236" s="4" t="s">
        <v>147</v>
      </c>
      <c r="E236" s="106">
        <f>SUM(F236:O236)</f>
        <v>5000</v>
      </c>
      <c r="F236" s="102"/>
      <c r="G236" s="102"/>
      <c r="H236" s="101"/>
      <c r="I236" s="101"/>
      <c r="J236" s="101"/>
      <c r="K236" s="102">
        <v>0</v>
      </c>
      <c r="L236" s="102">
        <v>5000</v>
      </c>
      <c r="M236" s="102"/>
      <c r="N236" s="102"/>
      <c r="O236" s="102"/>
      <c r="P236" s="103">
        <v>6000</v>
      </c>
      <c r="Q236" s="103">
        <v>6000</v>
      </c>
    </row>
    <row r="237" spans="1:17" s="104" customFormat="1" ht="18" customHeight="1" x14ac:dyDescent="0.2">
      <c r="A237" s="101"/>
      <c r="B237" s="31" t="s">
        <v>17</v>
      </c>
      <c r="C237" s="30"/>
      <c r="D237" s="30" t="s">
        <v>113</v>
      </c>
      <c r="E237" s="192">
        <f>SUM(F237:O237)</f>
        <v>577731</v>
      </c>
      <c r="F237" s="164">
        <f t="shared" ref="F237:Q237" si="145">SUM(F238)</f>
        <v>0</v>
      </c>
      <c r="G237" s="164">
        <f t="shared" si="145"/>
        <v>0</v>
      </c>
      <c r="H237" s="164">
        <f t="shared" si="145"/>
        <v>567731</v>
      </c>
      <c r="I237" s="164">
        <f t="shared" si="145"/>
        <v>0</v>
      </c>
      <c r="J237" s="164">
        <f t="shared" si="145"/>
        <v>0</v>
      </c>
      <c r="K237" s="164">
        <f t="shared" si="145"/>
        <v>0</v>
      </c>
      <c r="L237" s="164"/>
      <c r="M237" s="164">
        <f t="shared" si="145"/>
        <v>0</v>
      </c>
      <c r="N237" s="164">
        <f t="shared" si="145"/>
        <v>0</v>
      </c>
      <c r="O237" s="164">
        <f t="shared" si="145"/>
        <v>10000</v>
      </c>
      <c r="P237" s="107">
        <f t="shared" si="145"/>
        <v>680000</v>
      </c>
      <c r="Q237" s="107">
        <f t="shared" si="145"/>
        <v>680000</v>
      </c>
    </row>
    <row r="238" spans="1:17" s="104" customFormat="1" ht="18" customHeight="1" x14ac:dyDescent="0.3">
      <c r="A238" s="101"/>
      <c r="B238" s="165" t="s">
        <v>16</v>
      </c>
      <c r="C238" s="5"/>
      <c r="D238" s="5" t="s">
        <v>71</v>
      </c>
      <c r="E238" s="193">
        <f>SUM(F238:O238)</f>
        <v>577731</v>
      </c>
      <c r="F238" s="167">
        <f t="shared" ref="F238:O238" si="146">SUM(F239:F241)</f>
        <v>0</v>
      </c>
      <c r="G238" s="167">
        <f t="shared" si="146"/>
        <v>0</v>
      </c>
      <c r="H238" s="167">
        <v>567731</v>
      </c>
      <c r="I238" s="167">
        <f t="shared" si="146"/>
        <v>0</v>
      </c>
      <c r="J238" s="167">
        <f t="shared" si="146"/>
        <v>0</v>
      </c>
      <c r="K238" s="167">
        <f t="shared" si="146"/>
        <v>0</v>
      </c>
      <c r="L238" s="167">
        <f t="shared" si="146"/>
        <v>0</v>
      </c>
      <c r="M238" s="167">
        <f t="shared" si="146"/>
        <v>0</v>
      </c>
      <c r="N238" s="167">
        <f t="shared" si="146"/>
        <v>0</v>
      </c>
      <c r="O238" s="167">
        <f t="shared" si="146"/>
        <v>10000</v>
      </c>
      <c r="P238" s="241">
        <f>SUM(P239:P240)</f>
        <v>680000</v>
      </c>
      <c r="Q238" s="241">
        <f>SUM(Q239:Q240)</f>
        <v>680000</v>
      </c>
    </row>
    <row r="239" spans="1:17" s="104" customFormat="1" ht="18" hidden="1" customHeight="1" x14ac:dyDescent="0.2">
      <c r="A239" s="101"/>
      <c r="B239" s="3"/>
      <c r="C239" s="5" t="s">
        <v>72</v>
      </c>
      <c r="D239" s="5" t="s">
        <v>73</v>
      </c>
      <c r="E239" s="106">
        <f t="shared" ref="E239:E241" si="147">SUM(F239:O239)</f>
        <v>640644</v>
      </c>
      <c r="F239" s="102"/>
      <c r="G239" s="102"/>
      <c r="H239" s="102">
        <v>640644</v>
      </c>
      <c r="I239" s="102"/>
      <c r="J239" s="101"/>
      <c r="K239" s="102"/>
      <c r="L239" s="102"/>
      <c r="M239" s="102"/>
      <c r="N239" s="102"/>
      <c r="O239" s="102"/>
      <c r="P239" s="103">
        <v>670000</v>
      </c>
      <c r="Q239" s="103">
        <v>670000</v>
      </c>
    </row>
    <row r="240" spans="1:17" s="104" customFormat="1" ht="17.25" hidden="1" customHeight="1" x14ac:dyDescent="0.2">
      <c r="A240" s="101"/>
      <c r="B240" s="3"/>
      <c r="C240" s="5" t="s">
        <v>171</v>
      </c>
      <c r="D240" s="5" t="s">
        <v>170</v>
      </c>
      <c r="E240" s="106">
        <f t="shared" si="147"/>
        <v>10000</v>
      </c>
      <c r="F240" s="102"/>
      <c r="G240" s="102"/>
      <c r="H240" s="102"/>
      <c r="I240" s="102"/>
      <c r="J240" s="102"/>
      <c r="K240" s="102"/>
      <c r="L240" s="102"/>
      <c r="M240" s="102"/>
      <c r="N240" s="102"/>
      <c r="O240" s="102">
        <v>10000</v>
      </c>
      <c r="P240" s="103">
        <v>10000</v>
      </c>
      <c r="Q240" s="103">
        <v>10000</v>
      </c>
    </row>
    <row r="241" spans="1:17" s="109" customFormat="1" ht="21" hidden="1" customHeight="1" x14ac:dyDescent="0.2">
      <c r="A241" s="101"/>
      <c r="B241" s="3"/>
      <c r="C241" s="5" t="s">
        <v>74</v>
      </c>
      <c r="D241" s="5" t="s">
        <v>114</v>
      </c>
      <c r="E241" s="106">
        <f t="shared" si="147"/>
        <v>0</v>
      </c>
      <c r="F241" s="102"/>
      <c r="G241" s="102"/>
      <c r="H241" s="101"/>
      <c r="I241" s="101">
        <v>0</v>
      </c>
      <c r="J241" s="101"/>
      <c r="K241" s="101" t="s">
        <v>143</v>
      </c>
      <c r="L241" s="101"/>
      <c r="M241" s="101"/>
      <c r="N241" s="101"/>
      <c r="O241" s="101">
        <v>0</v>
      </c>
      <c r="P241" s="103"/>
      <c r="Q241" s="103"/>
    </row>
    <row r="242" spans="1:17" s="100" customFormat="1" ht="14.25" customHeight="1" x14ac:dyDescent="0.3">
      <c r="A242" s="105">
        <v>7</v>
      </c>
      <c r="B242" s="194"/>
      <c r="C242" s="97"/>
      <c r="D242" s="190" t="s">
        <v>19</v>
      </c>
      <c r="E242" s="191">
        <f>SUM(F242:O242)</f>
        <v>0</v>
      </c>
      <c r="F242" s="188">
        <f t="shared" ref="F242:J242" si="148">SUM(F243)</f>
        <v>0</v>
      </c>
      <c r="G242" s="188">
        <f t="shared" si="148"/>
        <v>0</v>
      </c>
      <c r="H242" s="188">
        <f t="shared" si="148"/>
        <v>0</v>
      </c>
      <c r="I242" s="188">
        <f t="shared" si="148"/>
        <v>0</v>
      </c>
      <c r="J242" s="188">
        <f t="shared" si="148"/>
        <v>0</v>
      </c>
      <c r="K242" s="188">
        <f>SUM(K243)</f>
        <v>0</v>
      </c>
      <c r="L242" s="188"/>
      <c r="M242" s="188">
        <f>SUM(M243)</f>
        <v>0</v>
      </c>
      <c r="N242" s="188">
        <f>SUM(N243)</f>
        <v>0</v>
      </c>
      <c r="O242" s="188">
        <f>SUM(O243)</f>
        <v>0</v>
      </c>
      <c r="P242" s="246">
        <f>SUM(P243)</f>
        <v>1000</v>
      </c>
      <c r="Q242" s="247">
        <f>SUM(Q243)</f>
        <v>1000</v>
      </c>
    </row>
    <row r="243" spans="1:17" s="96" customFormat="1" ht="18.75" customHeight="1" x14ac:dyDescent="0.3">
      <c r="A243" s="99"/>
      <c r="B243" s="112" t="s">
        <v>20</v>
      </c>
      <c r="C243" s="116"/>
      <c r="D243" s="116" t="s">
        <v>21</v>
      </c>
      <c r="E243" s="106">
        <f>SUM(F243:O243)</f>
        <v>0</v>
      </c>
      <c r="F243" s="174">
        <v>0</v>
      </c>
      <c r="G243" s="174">
        <v>0</v>
      </c>
      <c r="H243" s="174">
        <v>0</v>
      </c>
      <c r="I243" s="174"/>
      <c r="J243" s="174">
        <v>0</v>
      </c>
      <c r="K243" s="174">
        <v>0</v>
      </c>
      <c r="L243" s="174"/>
      <c r="M243" s="99">
        <v>0</v>
      </c>
      <c r="N243" s="99">
        <v>0</v>
      </c>
      <c r="O243" s="99">
        <v>0</v>
      </c>
      <c r="P243" s="35">
        <v>1000</v>
      </c>
      <c r="Q243" s="11">
        <v>1000</v>
      </c>
    </row>
    <row r="244" spans="1:17" s="115" customFormat="1" ht="23.25" customHeight="1" x14ac:dyDescent="0.25">
      <c r="A244" s="298" t="s">
        <v>94</v>
      </c>
      <c r="B244" s="298"/>
      <c r="C244" s="298"/>
      <c r="D244" s="298"/>
      <c r="E244" s="113">
        <f>SUM(E242+E217)</f>
        <v>6199266</v>
      </c>
      <c r="F244" s="113">
        <f t="shared" ref="F244:Q244" si="149">SUM(F242+F217)</f>
        <v>5049750</v>
      </c>
      <c r="G244" s="113">
        <f t="shared" si="149"/>
        <v>0</v>
      </c>
      <c r="H244" s="113">
        <f t="shared" si="149"/>
        <v>567731</v>
      </c>
      <c r="I244" s="113">
        <f t="shared" si="149"/>
        <v>0</v>
      </c>
      <c r="J244" s="113">
        <f t="shared" si="149"/>
        <v>103070</v>
      </c>
      <c r="K244" s="113">
        <f t="shared" si="149"/>
        <v>140515</v>
      </c>
      <c r="L244" s="113">
        <f t="shared" si="149"/>
        <v>0</v>
      </c>
      <c r="M244" s="113">
        <f t="shared" si="149"/>
        <v>0</v>
      </c>
      <c r="N244" s="113">
        <f t="shared" si="149"/>
        <v>105000</v>
      </c>
      <c r="O244" s="113">
        <f t="shared" si="149"/>
        <v>233200</v>
      </c>
      <c r="P244" s="134">
        <f t="shared" si="149"/>
        <v>8260000</v>
      </c>
      <c r="Q244" s="114">
        <f t="shared" si="149"/>
        <v>8260000</v>
      </c>
    </row>
    <row r="245" spans="1:17" s="255" customFormat="1" x14ac:dyDescent="0.3"/>
    <row r="246" spans="1:17" x14ac:dyDescent="0.3">
      <c r="P246"/>
      <c r="Q246"/>
    </row>
    <row r="247" spans="1:17" x14ac:dyDescent="0.3">
      <c r="N247" s="145"/>
      <c r="O247" s="145"/>
      <c r="P247" s="145"/>
      <c r="Q247" s="1"/>
    </row>
    <row r="248" spans="1:17" x14ac:dyDescent="0.3">
      <c r="H248" s="299"/>
      <c r="I248" s="299"/>
      <c r="J248" s="299"/>
      <c r="N248" s="277" t="s">
        <v>97</v>
      </c>
      <c r="O248" s="277"/>
      <c r="P248" s="277"/>
      <c r="Q248" s="255"/>
    </row>
    <row r="249" spans="1:17" ht="23.25" customHeight="1" x14ac:dyDescent="0.3">
      <c r="K249" s="296" t="s">
        <v>201</v>
      </c>
      <c r="L249" s="296"/>
      <c r="M249" s="296"/>
      <c r="N249" s="296"/>
      <c r="O249" s="259">
        <v>44183</v>
      </c>
      <c r="P249" s="256"/>
      <c r="Q249" s="255"/>
    </row>
  </sheetData>
  <mergeCells count="26">
    <mergeCell ref="P5:P6"/>
    <mergeCell ref="Q5:Q6"/>
    <mergeCell ref="K249:N249"/>
    <mergeCell ref="N248:P248"/>
    <mergeCell ref="B201:D201"/>
    <mergeCell ref="B207:D207"/>
    <mergeCell ref="C208:D208"/>
    <mergeCell ref="A244:D244"/>
    <mergeCell ref="H248:J248"/>
    <mergeCell ref="B210:D210"/>
    <mergeCell ref="B211:D211"/>
    <mergeCell ref="C212:D212"/>
    <mergeCell ref="C213:D213"/>
    <mergeCell ref="C214:D214"/>
    <mergeCell ref="A215:D215"/>
    <mergeCell ref="B16:D16"/>
    <mergeCell ref="A5:D5"/>
    <mergeCell ref="B209:D209"/>
    <mergeCell ref="B68:D68"/>
    <mergeCell ref="B75:D75"/>
    <mergeCell ref="B85:D85"/>
    <mergeCell ref="B88:D88"/>
    <mergeCell ref="B97:D97"/>
    <mergeCell ref="A193:D193"/>
    <mergeCell ref="B196:D196"/>
    <mergeCell ref="B197:D197"/>
  </mergeCells>
  <pageMargins left="0.59055118110236227" right="0.43307086614173229" top="0.62992125984251968" bottom="0.70866141732283472" header="0.31496062992125984" footer="0.51181102362204722"/>
  <pageSetup paperSize="9" scale="75" pageOrder="overThenDown" orientation="landscape" r:id="rId1"/>
  <headerFooter>
    <oddHeader xml:space="preserve">&amp;L&amp;12Turističko ugostiteljska škola Antona Štifanića Poreč&amp;11
</oddHeader>
    <oddFooter>&amp;R&amp;P</oddFooter>
  </headerFooter>
  <rowBreaks count="1" manualBreakCount="1">
    <brk id="192" max="16383" man="1"/>
  </rowBreaks>
  <ignoredErrors>
    <ignoredError sqref="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R257"/>
  <sheetViews>
    <sheetView tabSelected="1" topLeftCell="E1" zoomScaleNormal="100" workbookViewId="0">
      <pane ySplit="7" topLeftCell="A8" activePane="bottomLeft" state="frozen"/>
      <selection pane="bottomLeft" activeCell="Q8" sqref="Q8"/>
    </sheetView>
  </sheetViews>
  <sheetFormatPr defaultRowHeight="14.4" x14ac:dyDescent="0.3"/>
  <cols>
    <col min="1" max="1" width="9.6640625" customWidth="1"/>
    <col min="2" max="2" width="9.44140625" customWidth="1"/>
    <col min="3" max="3" width="7.33203125" style="17" customWidth="1"/>
    <col min="4" max="4" width="57.5546875" customWidth="1"/>
    <col min="5" max="5" width="13.88671875" style="16" customWidth="1"/>
    <col min="6" max="7" width="14.88671875" style="16" customWidth="1"/>
    <col min="8" max="9" width="14" customWidth="1"/>
    <col min="10" max="10" width="15.6640625" customWidth="1"/>
    <col min="11" max="15" width="14" customWidth="1"/>
    <col min="16" max="17" width="14" style="16" customWidth="1"/>
    <col min="18" max="18" width="3" customWidth="1"/>
  </cols>
  <sheetData>
    <row r="1" spans="1:17" ht="20.25" customHeight="1" x14ac:dyDescent="0.3">
      <c r="A1" s="311" t="s">
        <v>32</v>
      </c>
      <c r="B1" s="311"/>
      <c r="C1" s="311"/>
      <c r="D1" s="311"/>
      <c r="E1" s="15"/>
      <c r="F1" s="15" t="s">
        <v>143</v>
      </c>
      <c r="G1" s="15"/>
      <c r="H1" s="14" t="s">
        <v>143</v>
      </c>
      <c r="I1" s="14"/>
      <c r="J1" s="14"/>
      <c r="K1" s="14"/>
      <c r="L1" s="14"/>
      <c r="M1" s="14"/>
      <c r="N1" s="14"/>
      <c r="O1" s="14"/>
      <c r="P1" s="15"/>
      <c r="Q1" s="15"/>
    </row>
    <row r="2" spans="1:17" ht="13.5" customHeight="1" x14ac:dyDescent="0.3">
      <c r="A2" s="312" t="s">
        <v>33</v>
      </c>
      <c r="B2" s="312"/>
      <c r="C2" s="312"/>
      <c r="D2" s="312"/>
    </row>
    <row r="3" spans="1:17" ht="15.75" customHeight="1" x14ac:dyDescent="0.3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</row>
    <row r="4" spans="1:17" ht="15.75" customHeight="1" x14ac:dyDescent="0.3">
      <c r="F4" s="314"/>
      <c r="G4" s="314"/>
      <c r="H4" s="314"/>
      <c r="I4" s="314"/>
      <c r="J4" s="314"/>
      <c r="K4" s="314"/>
      <c r="L4" s="200"/>
      <c r="M4" s="200"/>
      <c r="N4" s="199"/>
      <c r="O4" s="199"/>
      <c r="Q4" s="16" t="s">
        <v>100</v>
      </c>
    </row>
    <row r="5" spans="1:17" ht="15.75" customHeight="1" x14ac:dyDescent="0.3">
      <c r="A5" s="1"/>
      <c r="B5" s="1"/>
      <c r="C5" s="152"/>
      <c r="F5" s="315" t="s">
        <v>49</v>
      </c>
      <c r="G5" s="315"/>
      <c r="H5" s="315"/>
      <c r="I5" s="315"/>
      <c r="J5" s="315"/>
      <c r="K5" s="315"/>
      <c r="L5" s="201"/>
      <c r="M5" s="200"/>
      <c r="N5" s="199"/>
      <c r="O5" s="199"/>
    </row>
    <row r="6" spans="1:17" s="19" customFormat="1" ht="15.75" customHeight="1" x14ac:dyDescent="0.35">
      <c r="A6" s="37"/>
      <c r="B6" s="37"/>
      <c r="C6" s="37"/>
      <c r="D6" s="176" t="s">
        <v>213</v>
      </c>
      <c r="E6" s="147"/>
      <c r="F6" s="213">
        <v>53082</v>
      </c>
      <c r="G6" s="213">
        <v>53090</v>
      </c>
      <c r="H6" s="213">
        <v>48007</v>
      </c>
      <c r="I6" s="213">
        <v>48008</v>
      </c>
      <c r="J6" s="214">
        <v>55348</v>
      </c>
      <c r="K6" s="214">
        <v>32400</v>
      </c>
      <c r="L6" s="214">
        <v>62400</v>
      </c>
      <c r="M6" s="214">
        <v>72400</v>
      </c>
      <c r="N6" s="214">
        <v>58400</v>
      </c>
      <c r="O6" s="214">
        <v>11001</v>
      </c>
      <c r="P6" s="148"/>
      <c r="Q6" s="148"/>
    </row>
    <row r="7" spans="1:17" s="19" customFormat="1" ht="60" customHeight="1" x14ac:dyDescent="0.3">
      <c r="A7" s="37" t="s">
        <v>24</v>
      </c>
      <c r="B7" s="37" t="s">
        <v>25</v>
      </c>
      <c r="C7" s="37"/>
      <c r="D7" s="146" t="s">
        <v>4</v>
      </c>
      <c r="E7" s="212" t="s">
        <v>214</v>
      </c>
      <c r="F7" s="39" t="s">
        <v>158</v>
      </c>
      <c r="G7" s="177" t="s">
        <v>166</v>
      </c>
      <c r="H7" s="40" t="s">
        <v>47</v>
      </c>
      <c r="I7" s="40" t="s">
        <v>175</v>
      </c>
      <c r="J7" s="135" t="s">
        <v>144</v>
      </c>
      <c r="K7" s="135" t="s">
        <v>48</v>
      </c>
      <c r="L7" s="135" t="s">
        <v>187</v>
      </c>
      <c r="M7" s="135" t="s">
        <v>188</v>
      </c>
      <c r="N7" s="135" t="s">
        <v>156</v>
      </c>
      <c r="O7" s="163" t="s">
        <v>167</v>
      </c>
      <c r="P7" s="118" t="s">
        <v>189</v>
      </c>
      <c r="Q7" s="38" t="s">
        <v>215</v>
      </c>
    </row>
    <row r="8" spans="1:17" s="153" customFormat="1" ht="17.25" customHeight="1" x14ac:dyDescent="0.3">
      <c r="A8" s="221" t="s">
        <v>86</v>
      </c>
      <c r="B8" s="222" t="s">
        <v>192</v>
      </c>
      <c r="C8" s="223"/>
      <c r="D8" s="222"/>
      <c r="E8" s="224">
        <f>SUM(F8:O8)</f>
        <v>5617481</v>
      </c>
      <c r="F8" s="225">
        <f t="shared" ref="F8:Q8" si="0">SUM(F43+F17+F9)</f>
        <v>5049750</v>
      </c>
      <c r="G8" s="225">
        <f t="shared" si="0"/>
        <v>0</v>
      </c>
      <c r="H8" s="225">
        <f t="shared" si="0"/>
        <v>567731</v>
      </c>
      <c r="I8" s="225">
        <f t="shared" si="0"/>
        <v>0</v>
      </c>
      <c r="J8" s="225">
        <f t="shared" si="0"/>
        <v>0</v>
      </c>
      <c r="K8" s="225">
        <f t="shared" si="0"/>
        <v>0</v>
      </c>
      <c r="L8" s="225">
        <f t="shared" si="0"/>
        <v>0</v>
      </c>
      <c r="M8" s="225">
        <f t="shared" si="0"/>
        <v>0</v>
      </c>
      <c r="N8" s="225">
        <f t="shared" si="0"/>
        <v>0</v>
      </c>
      <c r="O8" s="225">
        <f t="shared" si="0"/>
        <v>0</v>
      </c>
      <c r="P8" s="225">
        <f t="shared" si="0"/>
        <v>6670000</v>
      </c>
      <c r="Q8" s="225">
        <f t="shared" si="0"/>
        <v>6670000</v>
      </c>
    </row>
    <row r="9" spans="1:17" ht="15.6" x14ac:dyDescent="0.3">
      <c r="A9" s="215" t="s">
        <v>190</v>
      </c>
      <c r="B9" s="215" t="s">
        <v>191</v>
      </c>
      <c r="C9" s="216"/>
      <c r="D9" s="215"/>
      <c r="E9" s="195">
        <f>SUM(F9:O9)</f>
        <v>5049750</v>
      </c>
      <c r="F9" s="195">
        <f>SUM(F10+F14+F16)</f>
        <v>5049750</v>
      </c>
      <c r="G9" s="195">
        <f t="shared" ref="G9:O9" si="1">SUM(G10+G14)</f>
        <v>0</v>
      </c>
      <c r="H9" s="195">
        <f t="shared" si="1"/>
        <v>0</v>
      </c>
      <c r="I9" s="195"/>
      <c r="J9" s="195">
        <f t="shared" si="1"/>
        <v>0</v>
      </c>
      <c r="K9" s="195">
        <f t="shared" si="1"/>
        <v>0</v>
      </c>
      <c r="L9" s="195">
        <f t="shared" ref="L9:M9" si="2">SUM(L10+L14)</f>
        <v>0</v>
      </c>
      <c r="M9" s="195">
        <f t="shared" si="2"/>
        <v>0</v>
      </c>
      <c r="N9" s="195">
        <f t="shared" si="1"/>
        <v>0</v>
      </c>
      <c r="O9" s="195">
        <f t="shared" si="1"/>
        <v>0</v>
      </c>
      <c r="P9" s="237">
        <f>SUM(P10)</f>
        <v>6000000</v>
      </c>
      <c r="Q9" s="239">
        <f>SUM(Q10)</f>
        <v>6000000</v>
      </c>
    </row>
    <row r="10" spans="1:17" ht="19.5" customHeight="1" x14ac:dyDescent="0.3">
      <c r="A10" s="42"/>
      <c r="B10" s="197">
        <v>31</v>
      </c>
      <c r="C10" s="44"/>
      <c r="D10" s="42" t="s">
        <v>26</v>
      </c>
      <c r="E10" s="50">
        <f>SUM(F10:O10)</f>
        <v>5049750</v>
      </c>
      <c r="F10" s="50">
        <f>SUM(F11:F13)</f>
        <v>5049750</v>
      </c>
      <c r="G10" s="50"/>
      <c r="H10" s="50">
        <f>SUM(H11:H13)</f>
        <v>0</v>
      </c>
      <c r="I10" s="50"/>
      <c r="J10" s="50">
        <f>SUM(J11:J13)</f>
        <v>0</v>
      </c>
      <c r="K10" s="50">
        <f>SUM(K11:K13)</f>
        <v>0</v>
      </c>
      <c r="L10" s="50">
        <f>SUM(L11:L13)</f>
        <v>0</v>
      </c>
      <c r="M10" s="50">
        <f t="shared" ref="M10" si="3">SUM(M11:M13)</f>
        <v>0</v>
      </c>
      <c r="N10" s="50">
        <f t="shared" ref="N10:O10" si="4">SUM(N11:N13)</f>
        <v>0</v>
      </c>
      <c r="O10" s="50">
        <f t="shared" si="4"/>
        <v>0</v>
      </c>
      <c r="P10" s="120">
        <v>6000000</v>
      </c>
      <c r="Q10" s="45">
        <v>6000000</v>
      </c>
    </row>
    <row r="11" spans="1:17" ht="19.5" customHeight="1" x14ac:dyDescent="0.3">
      <c r="A11" s="42"/>
      <c r="B11" s="196">
        <v>311</v>
      </c>
      <c r="C11" s="46"/>
      <c r="D11" s="198" t="s">
        <v>5</v>
      </c>
      <c r="E11" s="41">
        <f>SUM(F11:O11)</f>
        <v>4121000</v>
      </c>
      <c r="F11" s="52">
        <v>4121000</v>
      </c>
      <c r="G11" s="52">
        <v>0</v>
      </c>
      <c r="H11" s="52">
        <v>0</v>
      </c>
      <c r="I11" s="52"/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119">
        <f t="shared" ref="P11:Q11" si="5">SUM(Q11:T11)</f>
        <v>0</v>
      </c>
      <c r="Q11" s="41">
        <f t="shared" si="5"/>
        <v>0</v>
      </c>
    </row>
    <row r="12" spans="1:17" ht="19.5" customHeight="1" x14ac:dyDescent="0.3">
      <c r="A12" s="42"/>
      <c r="B12" s="196">
        <v>312</v>
      </c>
      <c r="C12" s="46"/>
      <c r="D12" s="198" t="s">
        <v>6</v>
      </c>
      <c r="E12" s="41">
        <f t="shared" ref="E12:E16" si="6">SUM(F12:O12)</f>
        <v>156750</v>
      </c>
      <c r="F12" s="52">
        <v>156750</v>
      </c>
      <c r="G12" s="52">
        <v>0</v>
      </c>
      <c r="H12" s="52">
        <v>0</v>
      </c>
      <c r="I12" s="52"/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119">
        <f>SUM(Q12:T12)</f>
        <v>0</v>
      </c>
      <c r="Q12" s="41">
        <f>SUM(R12:U12)</f>
        <v>0</v>
      </c>
    </row>
    <row r="13" spans="1:17" ht="19.5" customHeight="1" x14ac:dyDescent="0.3">
      <c r="A13" s="42"/>
      <c r="B13" s="196">
        <v>313</v>
      </c>
      <c r="C13" s="46"/>
      <c r="D13" s="198" t="s">
        <v>7</v>
      </c>
      <c r="E13" s="41">
        <f t="shared" si="6"/>
        <v>772000</v>
      </c>
      <c r="F13" s="52">
        <v>772000</v>
      </c>
      <c r="G13" s="52">
        <v>0</v>
      </c>
      <c r="H13" s="52">
        <v>0</v>
      </c>
      <c r="I13" s="52"/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119">
        <f>SUM(Q13:T13)</f>
        <v>0</v>
      </c>
      <c r="Q13" s="41">
        <f>SUM(R13:U13)</f>
        <v>0</v>
      </c>
    </row>
    <row r="14" spans="1:17" ht="19.5" customHeight="1" x14ac:dyDescent="0.3">
      <c r="A14" s="42"/>
      <c r="B14" s="197">
        <v>32</v>
      </c>
      <c r="C14" s="46"/>
      <c r="D14" s="42" t="s">
        <v>27</v>
      </c>
      <c r="E14" s="70">
        <f t="shared" si="6"/>
        <v>0</v>
      </c>
      <c r="F14" s="50">
        <f>SUM(F15)</f>
        <v>0</v>
      </c>
      <c r="G14" s="50">
        <f t="shared" ref="G14:O14" si="7">SUM(G16)</f>
        <v>0</v>
      </c>
      <c r="H14" s="50">
        <f t="shared" si="7"/>
        <v>0</v>
      </c>
      <c r="I14" s="50"/>
      <c r="J14" s="50">
        <f t="shared" si="7"/>
        <v>0</v>
      </c>
      <c r="K14" s="50">
        <f t="shared" si="7"/>
        <v>0</v>
      </c>
      <c r="L14" s="50">
        <f t="shared" ref="L14:M14" si="8">SUM(L16)</f>
        <v>0</v>
      </c>
      <c r="M14" s="50">
        <f t="shared" si="8"/>
        <v>0</v>
      </c>
      <c r="N14" s="50">
        <f t="shared" si="7"/>
        <v>0</v>
      </c>
      <c r="O14" s="50">
        <f t="shared" si="7"/>
        <v>0</v>
      </c>
      <c r="P14" s="119">
        <f t="shared" ref="P14:Q16" si="9">SUM(Q14:T14)</f>
        <v>0</v>
      </c>
      <c r="Q14" s="41">
        <f t="shared" si="9"/>
        <v>0</v>
      </c>
    </row>
    <row r="15" spans="1:17" ht="19.5" customHeight="1" x14ac:dyDescent="0.3">
      <c r="A15" s="42"/>
      <c r="B15" s="196">
        <v>322</v>
      </c>
      <c r="C15" s="46"/>
      <c r="D15" s="198" t="s">
        <v>9</v>
      </c>
      <c r="E15" s="70">
        <f t="shared" si="6"/>
        <v>0</v>
      </c>
      <c r="F15" s="52">
        <v>0</v>
      </c>
      <c r="G15" s="52">
        <v>0</v>
      </c>
      <c r="H15" s="52">
        <v>0</v>
      </c>
      <c r="I15" s="52"/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119">
        <f t="shared" si="9"/>
        <v>0</v>
      </c>
      <c r="Q15" s="41">
        <f t="shared" si="9"/>
        <v>0</v>
      </c>
    </row>
    <row r="16" spans="1:17" ht="19.5" customHeight="1" x14ac:dyDescent="0.3">
      <c r="A16" s="42"/>
      <c r="B16" s="178">
        <v>424</v>
      </c>
      <c r="C16" s="46"/>
      <c r="D16" s="71" t="s">
        <v>14</v>
      </c>
      <c r="E16" s="52">
        <f t="shared" si="6"/>
        <v>0</v>
      </c>
      <c r="F16" s="52">
        <v>0</v>
      </c>
      <c r="G16" s="52">
        <v>0</v>
      </c>
      <c r="H16" s="52">
        <v>0</v>
      </c>
      <c r="I16" s="52"/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119">
        <f t="shared" si="9"/>
        <v>0</v>
      </c>
      <c r="Q16" s="41">
        <f t="shared" si="9"/>
        <v>0</v>
      </c>
    </row>
    <row r="17" spans="1:17" ht="15.75" customHeight="1" x14ac:dyDescent="0.3">
      <c r="A17" s="47" t="s">
        <v>87</v>
      </c>
      <c r="B17" s="291" t="s">
        <v>111</v>
      </c>
      <c r="C17" s="291"/>
      <c r="D17" s="291"/>
      <c r="E17" s="151">
        <f>SUM(F17:O17)</f>
        <v>219290</v>
      </c>
      <c r="F17" s="68">
        <f>SUM(F18+F40)</f>
        <v>0</v>
      </c>
      <c r="G17" s="68">
        <f>SUM(G18+G40)</f>
        <v>0</v>
      </c>
      <c r="H17" s="68">
        <f>SUM(H18+H40)</f>
        <v>219290</v>
      </c>
      <c r="I17" s="68"/>
      <c r="J17" s="68">
        <f t="shared" ref="J17:Q17" si="10">SUM(J18+J40)</f>
        <v>0</v>
      </c>
      <c r="K17" s="68">
        <f t="shared" si="10"/>
        <v>0</v>
      </c>
      <c r="L17" s="68">
        <f t="shared" si="10"/>
        <v>0</v>
      </c>
      <c r="M17" s="68">
        <f t="shared" si="10"/>
        <v>0</v>
      </c>
      <c r="N17" s="68">
        <f t="shared" si="10"/>
        <v>0</v>
      </c>
      <c r="O17" s="68">
        <f t="shared" si="10"/>
        <v>0</v>
      </c>
      <c r="P17" s="237">
        <f t="shared" si="10"/>
        <v>250000</v>
      </c>
      <c r="Q17" s="238">
        <f t="shared" si="10"/>
        <v>250000</v>
      </c>
    </row>
    <row r="18" spans="1:17" ht="18.75" customHeight="1" x14ac:dyDescent="0.3">
      <c r="A18" s="42"/>
      <c r="B18" s="197">
        <v>32</v>
      </c>
      <c r="C18" s="44"/>
      <c r="D18" s="42" t="s">
        <v>27</v>
      </c>
      <c r="E18" s="50">
        <f>SUM(F18:O18)</f>
        <v>212290</v>
      </c>
      <c r="F18" s="50">
        <f>SUM(F19+F23+F28+F37)</f>
        <v>0</v>
      </c>
      <c r="G18" s="50">
        <f t="shared" ref="G18:O18" si="11">SUM(G19+G23+G28+G37)</f>
        <v>0</v>
      </c>
      <c r="H18" s="50">
        <f t="shared" si="11"/>
        <v>212290</v>
      </c>
      <c r="I18" s="50"/>
      <c r="J18" s="50">
        <f t="shared" si="11"/>
        <v>0</v>
      </c>
      <c r="K18" s="50">
        <f t="shared" si="11"/>
        <v>0</v>
      </c>
      <c r="L18" s="50">
        <f t="shared" ref="L18:M18" si="12">SUM(L19+L23+L28+L37)</f>
        <v>0</v>
      </c>
      <c r="M18" s="50">
        <f t="shared" si="12"/>
        <v>0</v>
      </c>
      <c r="N18" s="50">
        <f t="shared" si="11"/>
        <v>0</v>
      </c>
      <c r="O18" s="50">
        <f t="shared" si="11"/>
        <v>0</v>
      </c>
      <c r="P18" s="74">
        <v>250000</v>
      </c>
      <c r="Q18" s="49">
        <v>250000</v>
      </c>
    </row>
    <row r="19" spans="1:17" ht="18.75" customHeight="1" x14ac:dyDescent="0.3">
      <c r="A19" s="42"/>
      <c r="B19" s="196">
        <v>321</v>
      </c>
      <c r="C19" s="46"/>
      <c r="D19" s="198" t="s">
        <v>8</v>
      </c>
      <c r="E19" s="51">
        <f>SUM(F19:O19)</f>
        <v>27630</v>
      </c>
      <c r="F19" s="52">
        <f t="shared" ref="F19:G19" si="13">SUM(F20:F21)</f>
        <v>0</v>
      </c>
      <c r="G19" s="52">
        <f t="shared" si="13"/>
        <v>0</v>
      </c>
      <c r="H19" s="52">
        <f>SUM(H20:H22)</f>
        <v>27630</v>
      </c>
      <c r="I19" s="52"/>
      <c r="J19" s="52">
        <f t="shared" ref="J19:O19" si="14">SUM(J20:J21)</f>
        <v>0</v>
      </c>
      <c r="K19" s="52">
        <f t="shared" si="14"/>
        <v>0</v>
      </c>
      <c r="L19" s="52">
        <f t="shared" ref="L19:M19" si="15">SUM(L20:L21)</f>
        <v>0</v>
      </c>
      <c r="M19" s="52">
        <f t="shared" si="15"/>
        <v>0</v>
      </c>
      <c r="N19" s="52">
        <f t="shared" si="14"/>
        <v>0</v>
      </c>
      <c r="O19" s="52">
        <f t="shared" si="14"/>
        <v>0</v>
      </c>
      <c r="P19" s="119">
        <f>SUM(Q19:T19)</f>
        <v>0</v>
      </c>
      <c r="Q19" s="41">
        <f>SUM(R19:U19)</f>
        <v>0</v>
      </c>
    </row>
    <row r="20" spans="1:17" ht="18.75" customHeight="1" x14ac:dyDescent="0.3">
      <c r="A20" s="42"/>
      <c r="B20" s="196"/>
      <c r="C20" s="53">
        <v>3211</v>
      </c>
      <c r="D20" s="55" t="s">
        <v>50</v>
      </c>
      <c r="E20" s="41">
        <f t="shared" ref="E20:E39" si="16">SUM(F20:O20)</f>
        <v>21230</v>
      </c>
      <c r="F20" s="41"/>
      <c r="G20" s="41"/>
      <c r="H20" s="41">
        <v>21230</v>
      </c>
      <c r="I20" s="41"/>
      <c r="J20" s="41"/>
      <c r="K20" s="41"/>
      <c r="L20" s="41"/>
      <c r="M20" s="41"/>
      <c r="N20" s="41"/>
      <c r="O20" s="41"/>
      <c r="P20" s="119">
        <f t="shared" ref="P20:Q41" si="17">SUM(Q20:T20)</f>
        <v>0</v>
      </c>
      <c r="Q20" s="41">
        <f t="shared" si="17"/>
        <v>0</v>
      </c>
    </row>
    <row r="21" spans="1:17" ht="18.75" customHeight="1" x14ac:dyDescent="0.3">
      <c r="A21" s="42"/>
      <c r="B21" s="196"/>
      <c r="C21" s="53">
        <v>3213</v>
      </c>
      <c r="D21" s="55" t="s">
        <v>52</v>
      </c>
      <c r="E21" s="41">
        <f t="shared" si="16"/>
        <v>6000</v>
      </c>
      <c r="F21" s="41"/>
      <c r="G21" s="41"/>
      <c r="H21" s="41">
        <v>6000</v>
      </c>
      <c r="I21" s="41"/>
      <c r="J21" s="41"/>
      <c r="K21" s="41"/>
      <c r="L21" s="41"/>
      <c r="M21" s="41"/>
      <c r="N21" s="41"/>
      <c r="O21" s="41"/>
      <c r="P21" s="119">
        <f t="shared" si="17"/>
        <v>0</v>
      </c>
      <c r="Q21" s="41">
        <f t="shared" si="17"/>
        <v>0</v>
      </c>
    </row>
    <row r="22" spans="1:17" ht="18.75" customHeight="1" x14ac:dyDescent="0.3">
      <c r="A22" s="42"/>
      <c r="B22" s="196"/>
      <c r="C22" s="53">
        <v>3214</v>
      </c>
      <c r="D22" s="55" t="s">
        <v>181</v>
      </c>
      <c r="E22" s="41">
        <f t="shared" si="16"/>
        <v>400</v>
      </c>
      <c r="F22" s="41"/>
      <c r="G22" s="41"/>
      <c r="H22" s="41">
        <v>400</v>
      </c>
      <c r="I22" s="41"/>
      <c r="J22" s="41"/>
      <c r="K22" s="41"/>
      <c r="L22" s="41"/>
      <c r="M22" s="41"/>
      <c r="N22" s="41"/>
      <c r="O22" s="41"/>
      <c r="P22" s="119"/>
      <c r="Q22" s="41"/>
    </row>
    <row r="23" spans="1:17" ht="18.75" customHeight="1" x14ac:dyDescent="0.3">
      <c r="A23" s="42"/>
      <c r="B23" s="196">
        <v>322</v>
      </c>
      <c r="C23" s="46"/>
      <c r="D23" s="198" t="s">
        <v>9</v>
      </c>
      <c r="E23" s="51">
        <f>SUM(F23:O23)</f>
        <v>66300</v>
      </c>
      <c r="F23" s="52">
        <f t="shared" ref="F23:G23" si="18">SUM(F24:F27)</f>
        <v>0</v>
      </c>
      <c r="G23" s="52">
        <f t="shared" si="18"/>
        <v>0</v>
      </c>
      <c r="H23" s="52">
        <f>SUM(H24:H27)</f>
        <v>66300</v>
      </c>
      <c r="I23" s="52"/>
      <c r="J23" s="52">
        <f t="shared" ref="J23:O23" si="19">SUM(J24:J27)</f>
        <v>0</v>
      </c>
      <c r="K23" s="52">
        <f t="shared" si="19"/>
        <v>0</v>
      </c>
      <c r="L23" s="52">
        <f t="shared" ref="L23:M23" si="20">SUM(L24:L27)</f>
        <v>0</v>
      </c>
      <c r="M23" s="52">
        <f t="shared" si="20"/>
        <v>0</v>
      </c>
      <c r="N23" s="52">
        <f t="shared" si="19"/>
        <v>0</v>
      </c>
      <c r="O23" s="52">
        <f t="shared" si="19"/>
        <v>0</v>
      </c>
      <c r="P23" s="119">
        <f t="shared" si="17"/>
        <v>0</v>
      </c>
      <c r="Q23" s="41">
        <f t="shared" si="17"/>
        <v>0</v>
      </c>
    </row>
    <row r="24" spans="1:17" ht="18.75" customHeight="1" x14ac:dyDescent="0.3">
      <c r="A24" s="42"/>
      <c r="B24" s="196"/>
      <c r="C24" s="46">
        <v>3221</v>
      </c>
      <c r="D24" s="55" t="s">
        <v>53</v>
      </c>
      <c r="E24" s="41">
        <f t="shared" si="16"/>
        <v>61000</v>
      </c>
      <c r="F24" s="41"/>
      <c r="G24" s="41"/>
      <c r="H24" s="41">
        <v>61000</v>
      </c>
      <c r="I24" s="41"/>
      <c r="J24" s="41"/>
      <c r="K24" s="41"/>
      <c r="L24" s="41"/>
      <c r="M24" s="41"/>
      <c r="N24" s="41"/>
      <c r="O24" s="41"/>
      <c r="P24" s="119">
        <f t="shared" si="17"/>
        <v>0</v>
      </c>
      <c r="Q24" s="41">
        <f t="shared" si="17"/>
        <v>0</v>
      </c>
    </row>
    <row r="25" spans="1:17" ht="18.75" customHeight="1" x14ac:dyDescent="0.3">
      <c r="A25" s="42"/>
      <c r="B25" s="196"/>
      <c r="C25" s="46">
        <v>3223</v>
      </c>
      <c r="D25" s="55" t="s">
        <v>54</v>
      </c>
      <c r="E25" s="41">
        <f t="shared" si="16"/>
        <v>300</v>
      </c>
      <c r="F25" s="54"/>
      <c r="G25" s="54"/>
      <c r="H25" s="54">
        <v>300</v>
      </c>
      <c r="I25" s="54"/>
      <c r="J25" s="41"/>
      <c r="K25" s="41"/>
      <c r="L25" s="41"/>
      <c r="M25" s="41"/>
      <c r="N25" s="41"/>
      <c r="O25" s="41"/>
      <c r="P25" s="119"/>
      <c r="Q25" s="41"/>
    </row>
    <row r="26" spans="1:17" ht="18.75" customHeight="1" x14ac:dyDescent="0.3">
      <c r="A26" s="42"/>
      <c r="B26" s="196"/>
      <c r="C26" s="46">
        <v>3224</v>
      </c>
      <c r="D26" s="55" t="s">
        <v>55</v>
      </c>
      <c r="E26" s="41">
        <f t="shared" si="16"/>
        <v>5000</v>
      </c>
      <c r="F26" s="41"/>
      <c r="G26" s="41"/>
      <c r="H26" s="41">
        <v>5000</v>
      </c>
      <c r="I26" s="41"/>
      <c r="J26" s="41"/>
      <c r="K26" s="41"/>
      <c r="L26" s="41"/>
      <c r="M26" s="41"/>
      <c r="N26" s="41"/>
      <c r="O26" s="41"/>
      <c r="P26" s="119">
        <f t="shared" si="17"/>
        <v>0</v>
      </c>
      <c r="Q26" s="41">
        <f t="shared" si="17"/>
        <v>0</v>
      </c>
    </row>
    <row r="27" spans="1:17" ht="18.75" customHeight="1" x14ac:dyDescent="0.3">
      <c r="A27" s="42"/>
      <c r="B27" s="196"/>
      <c r="C27" s="46">
        <v>3227</v>
      </c>
      <c r="D27" s="55" t="s">
        <v>151</v>
      </c>
      <c r="E27" s="41">
        <f t="shared" si="16"/>
        <v>0</v>
      </c>
      <c r="F27" s="41"/>
      <c r="G27" s="41"/>
      <c r="H27" s="41">
        <v>0</v>
      </c>
      <c r="I27" s="41"/>
      <c r="J27" s="41"/>
      <c r="K27" s="41"/>
      <c r="L27" s="41"/>
      <c r="M27" s="41"/>
      <c r="N27" s="41"/>
      <c r="O27" s="41"/>
      <c r="P27" s="119"/>
      <c r="Q27" s="41"/>
    </row>
    <row r="28" spans="1:17" ht="18.75" customHeight="1" x14ac:dyDescent="0.3">
      <c r="A28" s="42"/>
      <c r="B28" s="196">
        <v>323</v>
      </c>
      <c r="C28" s="46"/>
      <c r="D28" s="198" t="s">
        <v>10</v>
      </c>
      <c r="E28" s="51">
        <f>SUM(F28:O28)</f>
        <v>116060</v>
      </c>
      <c r="F28" s="52">
        <f t="shared" ref="F28:O28" si="21">SUM(F29:F36)</f>
        <v>0</v>
      </c>
      <c r="G28" s="52">
        <f t="shared" si="21"/>
        <v>0</v>
      </c>
      <c r="H28" s="52">
        <f t="shared" si="21"/>
        <v>116060</v>
      </c>
      <c r="I28" s="52"/>
      <c r="J28" s="52">
        <f t="shared" si="21"/>
        <v>0</v>
      </c>
      <c r="K28" s="52">
        <f t="shared" si="21"/>
        <v>0</v>
      </c>
      <c r="L28" s="52">
        <f t="shared" ref="L28:M28" si="22">SUM(L29:L36)</f>
        <v>0</v>
      </c>
      <c r="M28" s="52">
        <f t="shared" si="22"/>
        <v>0</v>
      </c>
      <c r="N28" s="52">
        <f t="shared" si="21"/>
        <v>0</v>
      </c>
      <c r="O28" s="52">
        <f t="shared" si="21"/>
        <v>0</v>
      </c>
      <c r="P28" s="119">
        <f t="shared" si="17"/>
        <v>0</v>
      </c>
      <c r="Q28" s="41">
        <f t="shared" si="17"/>
        <v>0</v>
      </c>
    </row>
    <row r="29" spans="1:17" ht="18.75" customHeight="1" x14ac:dyDescent="0.3">
      <c r="A29" s="42"/>
      <c r="B29" s="196"/>
      <c r="C29" s="46">
        <v>3231</v>
      </c>
      <c r="D29" s="55" t="s">
        <v>56</v>
      </c>
      <c r="E29" s="41">
        <f t="shared" si="16"/>
        <v>17000</v>
      </c>
      <c r="F29" s="41"/>
      <c r="G29" s="41"/>
      <c r="H29" s="41">
        <v>17000</v>
      </c>
      <c r="I29" s="41"/>
      <c r="J29" s="41"/>
      <c r="K29" s="41"/>
      <c r="L29" s="41"/>
      <c r="M29" s="41"/>
      <c r="N29" s="41"/>
      <c r="O29" s="41"/>
      <c r="P29" s="119">
        <f t="shared" si="17"/>
        <v>0</v>
      </c>
      <c r="Q29" s="41">
        <f t="shared" si="17"/>
        <v>0</v>
      </c>
    </row>
    <row r="30" spans="1:17" ht="18.75" customHeight="1" x14ac:dyDescent="0.3">
      <c r="A30" s="42"/>
      <c r="B30" s="196"/>
      <c r="C30" s="46">
        <v>3232</v>
      </c>
      <c r="D30" s="55" t="s">
        <v>57</v>
      </c>
      <c r="E30" s="41">
        <f t="shared" si="16"/>
        <v>20000</v>
      </c>
      <c r="F30" s="41"/>
      <c r="G30" s="41"/>
      <c r="H30" s="41">
        <v>20000</v>
      </c>
      <c r="I30" s="41"/>
      <c r="J30" s="41"/>
      <c r="K30" s="41"/>
      <c r="L30" s="41"/>
      <c r="M30" s="41"/>
      <c r="N30" s="41"/>
      <c r="O30" s="41"/>
      <c r="P30" s="119">
        <f t="shared" si="17"/>
        <v>0</v>
      </c>
      <c r="Q30" s="41">
        <f t="shared" si="17"/>
        <v>0</v>
      </c>
    </row>
    <row r="31" spans="1:17" ht="18.75" customHeight="1" x14ac:dyDescent="0.3">
      <c r="A31" s="42"/>
      <c r="B31" s="196"/>
      <c r="C31" s="46">
        <v>3233</v>
      </c>
      <c r="D31" s="55" t="s">
        <v>58</v>
      </c>
      <c r="E31" s="41">
        <f t="shared" si="16"/>
        <v>960</v>
      </c>
      <c r="F31" s="41"/>
      <c r="G31" s="41"/>
      <c r="H31" s="41">
        <v>960</v>
      </c>
      <c r="I31" s="41"/>
      <c r="J31" s="41"/>
      <c r="K31" s="41"/>
      <c r="L31" s="41"/>
      <c r="M31" s="41"/>
      <c r="N31" s="41"/>
      <c r="O31" s="41"/>
      <c r="P31" s="119">
        <f t="shared" si="17"/>
        <v>0</v>
      </c>
      <c r="Q31" s="41">
        <f t="shared" si="17"/>
        <v>0</v>
      </c>
    </row>
    <row r="32" spans="1:17" ht="18.75" customHeight="1" x14ac:dyDescent="0.3">
      <c r="A32" s="42"/>
      <c r="B32" s="196"/>
      <c r="C32" s="46">
        <v>3234</v>
      </c>
      <c r="D32" s="55" t="s">
        <v>59</v>
      </c>
      <c r="E32" s="41">
        <f t="shared" si="16"/>
        <v>40000</v>
      </c>
      <c r="F32" s="41"/>
      <c r="G32" s="41"/>
      <c r="H32" s="41">
        <v>40000</v>
      </c>
      <c r="I32" s="41"/>
      <c r="J32" s="41"/>
      <c r="K32" s="41"/>
      <c r="L32" s="41"/>
      <c r="M32" s="41"/>
      <c r="N32" s="41"/>
      <c r="O32" s="41"/>
      <c r="P32" s="119">
        <f t="shared" si="17"/>
        <v>0</v>
      </c>
      <c r="Q32" s="41">
        <f t="shared" si="17"/>
        <v>0</v>
      </c>
    </row>
    <row r="33" spans="1:17" ht="18.75" customHeight="1" x14ac:dyDescent="0.3">
      <c r="A33" s="42"/>
      <c r="B33" s="196"/>
      <c r="C33" s="46">
        <v>3236</v>
      </c>
      <c r="D33" s="55" t="s">
        <v>61</v>
      </c>
      <c r="E33" s="41">
        <f t="shared" si="16"/>
        <v>2500</v>
      </c>
      <c r="F33" s="41"/>
      <c r="G33" s="41"/>
      <c r="H33" s="41">
        <v>2500</v>
      </c>
      <c r="I33" s="41"/>
      <c r="J33" s="41"/>
      <c r="K33" s="41"/>
      <c r="L33" s="41"/>
      <c r="M33" s="41"/>
      <c r="N33" s="41"/>
      <c r="O33" s="41"/>
      <c r="P33" s="119">
        <f t="shared" si="17"/>
        <v>0</v>
      </c>
      <c r="Q33" s="41">
        <f t="shared" si="17"/>
        <v>0</v>
      </c>
    </row>
    <row r="34" spans="1:17" ht="18.75" customHeight="1" x14ac:dyDescent="0.3">
      <c r="A34" s="42"/>
      <c r="B34" s="196"/>
      <c r="C34" s="46">
        <v>3237</v>
      </c>
      <c r="D34" s="55" t="s">
        <v>62</v>
      </c>
      <c r="E34" s="41">
        <f t="shared" si="16"/>
        <v>11600</v>
      </c>
      <c r="F34" s="41"/>
      <c r="G34" s="41"/>
      <c r="H34" s="41">
        <v>11600</v>
      </c>
      <c r="I34" s="41"/>
      <c r="J34" s="41"/>
      <c r="K34" s="41"/>
      <c r="L34" s="41"/>
      <c r="M34" s="41"/>
      <c r="N34" s="41"/>
      <c r="O34" s="41"/>
      <c r="P34" s="119">
        <f t="shared" si="17"/>
        <v>0</v>
      </c>
      <c r="Q34" s="41">
        <f t="shared" si="17"/>
        <v>0</v>
      </c>
    </row>
    <row r="35" spans="1:17" ht="18.75" customHeight="1" x14ac:dyDescent="0.3">
      <c r="A35" s="42"/>
      <c r="B35" s="196"/>
      <c r="C35" s="46">
        <v>3238</v>
      </c>
      <c r="D35" s="55" t="s">
        <v>63</v>
      </c>
      <c r="E35" s="41">
        <f t="shared" si="16"/>
        <v>6000</v>
      </c>
      <c r="F35" s="41"/>
      <c r="G35" s="41"/>
      <c r="H35" s="41">
        <v>6000</v>
      </c>
      <c r="I35" s="41"/>
      <c r="J35" s="41"/>
      <c r="K35" s="41"/>
      <c r="L35" s="41"/>
      <c r="M35" s="41"/>
      <c r="N35" s="41"/>
      <c r="O35" s="41"/>
      <c r="P35" s="119">
        <f t="shared" si="17"/>
        <v>0</v>
      </c>
      <c r="Q35" s="41">
        <f t="shared" si="17"/>
        <v>0</v>
      </c>
    </row>
    <row r="36" spans="1:17" ht="18.75" customHeight="1" x14ac:dyDescent="0.3">
      <c r="A36" s="42"/>
      <c r="B36" s="196"/>
      <c r="C36" s="46">
        <v>3239</v>
      </c>
      <c r="D36" s="55" t="s">
        <v>64</v>
      </c>
      <c r="E36" s="41">
        <f t="shared" si="16"/>
        <v>18000</v>
      </c>
      <c r="F36" s="41"/>
      <c r="G36" s="41"/>
      <c r="H36" s="41">
        <v>18000</v>
      </c>
      <c r="I36" s="41"/>
      <c r="J36" s="41"/>
      <c r="K36" s="41"/>
      <c r="L36" s="41"/>
      <c r="M36" s="41"/>
      <c r="N36" s="41"/>
      <c r="O36" s="41"/>
      <c r="P36" s="119">
        <f t="shared" si="17"/>
        <v>0</v>
      </c>
      <c r="Q36" s="41">
        <f t="shared" si="17"/>
        <v>0</v>
      </c>
    </row>
    <row r="37" spans="1:17" ht="18.75" customHeight="1" x14ac:dyDescent="0.3">
      <c r="A37" s="42"/>
      <c r="B37" s="196">
        <v>329</v>
      </c>
      <c r="C37" s="46"/>
      <c r="D37" s="198" t="s">
        <v>3</v>
      </c>
      <c r="E37" s="51">
        <f>SUM(F37:O37)</f>
        <v>2300</v>
      </c>
      <c r="F37" s="52">
        <f t="shared" ref="F37:G37" si="23">SUM(F38:F39)</f>
        <v>0</v>
      </c>
      <c r="G37" s="52">
        <f t="shared" si="23"/>
        <v>0</v>
      </c>
      <c r="H37" s="52">
        <f>SUM(H38:H39)</f>
        <v>2300</v>
      </c>
      <c r="I37" s="52"/>
      <c r="J37" s="52">
        <f t="shared" ref="J37:O37" si="24">SUM(J38:J39)</f>
        <v>0</v>
      </c>
      <c r="K37" s="52">
        <f t="shared" si="24"/>
        <v>0</v>
      </c>
      <c r="L37" s="52">
        <f t="shared" ref="L37:M37" si="25">SUM(L38:L39)</f>
        <v>0</v>
      </c>
      <c r="M37" s="52">
        <f t="shared" si="25"/>
        <v>0</v>
      </c>
      <c r="N37" s="52">
        <f t="shared" si="24"/>
        <v>0</v>
      </c>
      <c r="O37" s="52">
        <f t="shared" si="24"/>
        <v>0</v>
      </c>
      <c r="P37" s="119">
        <f t="shared" si="17"/>
        <v>0</v>
      </c>
      <c r="Q37" s="41">
        <f t="shared" si="17"/>
        <v>0</v>
      </c>
    </row>
    <row r="38" spans="1:17" ht="18.75" customHeight="1" x14ac:dyDescent="0.3">
      <c r="A38" s="42"/>
      <c r="B38" s="196"/>
      <c r="C38" s="46">
        <v>3294</v>
      </c>
      <c r="D38" s="55" t="s">
        <v>66</v>
      </c>
      <c r="E38" s="41">
        <f t="shared" si="16"/>
        <v>2000</v>
      </c>
      <c r="F38" s="41"/>
      <c r="G38" s="41"/>
      <c r="H38" s="41">
        <v>2000</v>
      </c>
      <c r="I38" s="41"/>
      <c r="J38" s="41"/>
      <c r="K38" s="41"/>
      <c r="L38" s="41"/>
      <c r="M38" s="41"/>
      <c r="N38" s="41"/>
      <c r="O38" s="41"/>
      <c r="P38" s="119">
        <f t="shared" si="17"/>
        <v>0</v>
      </c>
      <c r="Q38" s="41">
        <f t="shared" si="17"/>
        <v>0</v>
      </c>
    </row>
    <row r="39" spans="1:17" ht="18.75" customHeight="1" x14ac:dyDescent="0.3">
      <c r="A39" s="42"/>
      <c r="B39" s="196"/>
      <c r="C39" s="46">
        <v>3299</v>
      </c>
      <c r="D39" s="55" t="s">
        <v>67</v>
      </c>
      <c r="E39" s="41">
        <f t="shared" si="16"/>
        <v>300</v>
      </c>
      <c r="F39" s="41"/>
      <c r="G39" s="41"/>
      <c r="H39" s="41">
        <v>300</v>
      </c>
      <c r="I39" s="41"/>
      <c r="J39" s="41"/>
      <c r="K39" s="41"/>
      <c r="L39" s="41"/>
      <c r="M39" s="41"/>
      <c r="N39" s="41"/>
      <c r="O39" s="41"/>
      <c r="P39" s="119">
        <f t="shared" si="17"/>
        <v>0</v>
      </c>
      <c r="Q39" s="41">
        <f t="shared" si="17"/>
        <v>0</v>
      </c>
    </row>
    <row r="40" spans="1:17" ht="18.75" customHeight="1" x14ac:dyDescent="0.3">
      <c r="A40" s="42"/>
      <c r="B40" s="197">
        <v>34</v>
      </c>
      <c r="C40" s="44"/>
      <c r="D40" s="198" t="s">
        <v>28</v>
      </c>
      <c r="E40" s="50">
        <f>SUM(F40:O40)</f>
        <v>7000</v>
      </c>
      <c r="F40" s="50">
        <f t="shared" ref="F40:G41" si="26">SUM(F41)</f>
        <v>0</v>
      </c>
      <c r="G40" s="50">
        <f t="shared" si="26"/>
        <v>0</v>
      </c>
      <c r="H40" s="50">
        <f>SUM(H41)</f>
        <v>7000</v>
      </c>
      <c r="I40" s="50"/>
      <c r="J40" s="50">
        <f t="shared" ref="J40:O41" si="27">SUM(J41)</f>
        <v>0</v>
      </c>
      <c r="K40" s="50">
        <f t="shared" si="27"/>
        <v>0</v>
      </c>
      <c r="L40" s="50">
        <f t="shared" si="27"/>
        <v>0</v>
      </c>
      <c r="M40" s="50">
        <f t="shared" si="27"/>
        <v>0</v>
      </c>
      <c r="N40" s="50">
        <f t="shared" si="27"/>
        <v>0</v>
      </c>
      <c r="O40" s="50">
        <f t="shared" si="27"/>
        <v>0</v>
      </c>
      <c r="P40" s="74">
        <v>0</v>
      </c>
      <c r="Q40" s="49">
        <v>0</v>
      </c>
    </row>
    <row r="41" spans="1:17" ht="18.75" customHeight="1" x14ac:dyDescent="0.3">
      <c r="A41" s="42"/>
      <c r="B41" s="196">
        <v>343</v>
      </c>
      <c r="C41" s="46"/>
      <c r="D41" s="198" t="s">
        <v>11</v>
      </c>
      <c r="E41" s="51">
        <f>SUM(F41:O41)</f>
        <v>7000</v>
      </c>
      <c r="F41" s="52">
        <f t="shared" si="26"/>
        <v>0</v>
      </c>
      <c r="G41" s="52">
        <f t="shared" si="26"/>
        <v>0</v>
      </c>
      <c r="H41" s="52">
        <f>SUM(H42)</f>
        <v>7000</v>
      </c>
      <c r="I41" s="52"/>
      <c r="J41" s="52">
        <f t="shared" si="27"/>
        <v>0</v>
      </c>
      <c r="K41" s="52">
        <f t="shared" si="27"/>
        <v>0</v>
      </c>
      <c r="L41" s="52">
        <f t="shared" si="27"/>
        <v>0</v>
      </c>
      <c r="M41" s="52">
        <f t="shared" si="27"/>
        <v>0</v>
      </c>
      <c r="N41" s="52">
        <f t="shared" si="27"/>
        <v>0</v>
      </c>
      <c r="O41" s="52">
        <f t="shared" si="27"/>
        <v>0</v>
      </c>
      <c r="P41" s="119">
        <f t="shared" si="17"/>
        <v>0</v>
      </c>
      <c r="Q41" s="41">
        <f t="shared" si="17"/>
        <v>0</v>
      </c>
    </row>
    <row r="42" spans="1:17" ht="18" customHeight="1" x14ac:dyDescent="0.3">
      <c r="A42" s="9"/>
      <c r="B42" s="18"/>
      <c r="C42" s="46">
        <v>3431</v>
      </c>
      <c r="D42" s="198" t="s">
        <v>150</v>
      </c>
      <c r="E42" s="41">
        <f t="shared" ref="E42" si="28">SUM(F42:O42)</f>
        <v>7000</v>
      </c>
      <c r="F42" s="2"/>
      <c r="G42" s="2"/>
      <c r="H42" s="11">
        <v>7000</v>
      </c>
      <c r="I42" s="11"/>
      <c r="J42" s="20"/>
      <c r="K42" s="20"/>
      <c r="L42" s="20"/>
      <c r="M42" s="20"/>
      <c r="N42" s="20"/>
      <c r="O42" s="20"/>
      <c r="P42" s="93"/>
      <c r="Q42" s="2"/>
    </row>
    <row r="43" spans="1:17" s="13" customFormat="1" ht="16.5" customHeight="1" x14ac:dyDescent="0.3">
      <c r="A43" s="56" t="s">
        <v>104</v>
      </c>
      <c r="B43" s="179" t="s">
        <v>108</v>
      </c>
      <c r="C43" s="57"/>
      <c r="D43" s="58"/>
      <c r="E43" s="151">
        <f>SUM(F43:O43)</f>
        <v>348441</v>
      </c>
      <c r="F43" s="59">
        <f t="shared" ref="F43:G43" si="29">SUM(F44)</f>
        <v>0</v>
      </c>
      <c r="G43" s="59">
        <f t="shared" si="29"/>
        <v>0</v>
      </c>
      <c r="H43" s="59">
        <f>SUM(H44)</f>
        <v>348441</v>
      </c>
      <c r="I43" s="59"/>
      <c r="J43" s="59">
        <f t="shared" ref="J43:Q43" si="30">SUM(J44)</f>
        <v>0</v>
      </c>
      <c r="K43" s="59">
        <f t="shared" si="30"/>
        <v>0</v>
      </c>
      <c r="L43" s="59">
        <f t="shared" si="30"/>
        <v>0</v>
      </c>
      <c r="M43" s="59">
        <f t="shared" si="30"/>
        <v>0</v>
      </c>
      <c r="N43" s="59">
        <f t="shared" si="30"/>
        <v>0</v>
      </c>
      <c r="O43" s="59">
        <f t="shared" si="30"/>
        <v>0</v>
      </c>
      <c r="P43" s="121">
        <f t="shared" si="30"/>
        <v>420000</v>
      </c>
      <c r="Q43" s="59">
        <f t="shared" si="30"/>
        <v>420000</v>
      </c>
    </row>
    <row r="44" spans="1:17" ht="17.25" customHeight="1" x14ac:dyDescent="0.3">
      <c r="A44" s="42"/>
      <c r="B44" s="197">
        <v>32</v>
      </c>
      <c r="C44" s="44"/>
      <c r="D44" s="198" t="s">
        <v>27</v>
      </c>
      <c r="E44" s="50">
        <f>SUM(F44:O44)</f>
        <v>348441</v>
      </c>
      <c r="F44" s="50">
        <f t="shared" ref="F44:G44" si="31">SUM(F45+F48+F50+F54)</f>
        <v>0</v>
      </c>
      <c r="G44" s="50">
        <f t="shared" si="31"/>
        <v>0</v>
      </c>
      <c r="H44" s="50">
        <f>SUM(H45+H48+H50+H54)</f>
        <v>348441</v>
      </c>
      <c r="I44" s="50"/>
      <c r="J44" s="50">
        <f t="shared" ref="J44:O44" si="32">SUM(J45+J48+J50+J54)</f>
        <v>0</v>
      </c>
      <c r="K44" s="50">
        <f t="shared" si="32"/>
        <v>0</v>
      </c>
      <c r="L44" s="50">
        <f t="shared" ref="L44:M44" si="33">SUM(L45+L48+L50+L54)</f>
        <v>0</v>
      </c>
      <c r="M44" s="50">
        <f t="shared" si="33"/>
        <v>0</v>
      </c>
      <c r="N44" s="50">
        <f t="shared" si="32"/>
        <v>0</v>
      </c>
      <c r="O44" s="50">
        <f t="shared" si="32"/>
        <v>0</v>
      </c>
      <c r="P44" s="74">
        <v>420000</v>
      </c>
      <c r="Q44" s="49">
        <v>420000</v>
      </c>
    </row>
    <row r="45" spans="1:17" ht="17.25" customHeight="1" x14ac:dyDescent="0.3">
      <c r="A45" s="42"/>
      <c r="B45" s="196">
        <v>321</v>
      </c>
      <c r="C45" s="46"/>
      <c r="D45" s="198" t="s">
        <v>8</v>
      </c>
      <c r="E45" s="51">
        <f>SUM(F45:O45)</f>
        <v>185997</v>
      </c>
      <c r="F45" s="52">
        <f t="shared" ref="F45:G45" si="34">SUM(F46:F47)</f>
        <v>0</v>
      </c>
      <c r="G45" s="52">
        <f t="shared" si="34"/>
        <v>0</v>
      </c>
      <c r="H45" s="52">
        <f>SUM(H46:H47)</f>
        <v>185997</v>
      </c>
      <c r="I45" s="52"/>
      <c r="J45" s="52">
        <f t="shared" ref="J45:O45" si="35">SUM(J46:J47)</f>
        <v>0</v>
      </c>
      <c r="K45" s="52">
        <f t="shared" si="35"/>
        <v>0</v>
      </c>
      <c r="L45" s="52">
        <f t="shared" ref="L45:M45" si="36">SUM(L46:L47)</f>
        <v>0</v>
      </c>
      <c r="M45" s="52">
        <f t="shared" si="36"/>
        <v>0</v>
      </c>
      <c r="N45" s="52">
        <f t="shared" si="35"/>
        <v>0</v>
      </c>
      <c r="O45" s="52">
        <f t="shared" si="35"/>
        <v>0</v>
      </c>
      <c r="P45" s="119">
        <f t="shared" ref="P45:Q45" si="37">SUM(Q45:T45)</f>
        <v>0</v>
      </c>
      <c r="Q45" s="41">
        <f t="shared" si="37"/>
        <v>0</v>
      </c>
    </row>
    <row r="46" spans="1:17" ht="17.25" customHeight="1" x14ac:dyDescent="0.3">
      <c r="A46" s="42"/>
      <c r="B46" s="196"/>
      <c r="C46" s="46">
        <v>3211</v>
      </c>
      <c r="D46" s="198" t="s">
        <v>98</v>
      </c>
      <c r="E46" s="41">
        <f t="shared" ref="E46:E47" si="38">SUM(F46:O46)</f>
        <v>0</v>
      </c>
      <c r="F46" s="41"/>
      <c r="G46" s="41"/>
      <c r="H46" s="41">
        <v>0</v>
      </c>
      <c r="I46" s="41"/>
      <c r="J46" s="45"/>
      <c r="K46" s="41"/>
      <c r="L46" s="41"/>
      <c r="M46" s="41"/>
      <c r="N46" s="41"/>
      <c r="O46" s="41"/>
      <c r="P46" s="119"/>
      <c r="Q46" s="41"/>
    </row>
    <row r="47" spans="1:17" ht="17.25" customHeight="1" x14ac:dyDescent="0.3">
      <c r="A47" s="42"/>
      <c r="B47" s="196"/>
      <c r="C47" s="141">
        <v>3212</v>
      </c>
      <c r="D47" s="55" t="s">
        <v>51</v>
      </c>
      <c r="E47" s="41">
        <f t="shared" si="38"/>
        <v>185997</v>
      </c>
      <c r="F47" s="41"/>
      <c r="G47" s="41"/>
      <c r="H47" s="41">
        <v>185997</v>
      </c>
      <c r="I47" s="41"/>
      <c r="J47" s="41"/>
      <c r="K47" s="41"/>
      <c r="L47" s="41"/>
      <c r="M47" s="41"/>
      <c r="N47" s="41"/>
      <c r="O47" s="41"/>
      <c r="P47" s="119">
        <f>SUM(Q47:T47)</f>
        <v>0</v>
      </c>
      <c r="Q47" s="41">
        <f>SUM(R47:U47)</f>
        <v>0</v>
      </c>
    </row>
    <row r="48" spans="1:17" ht="17.25" customHeight="1" x14ac:dyDescent="0.3">
      <c r="A48" s="42"/>
      <c r="B48" s="196">
        <v>322</v>
      </c>
      <c r="C48" s="46"/>
      <c r="D48" s="198" t="s">
        <v>9</v>
      </c>
      <c r="E48" s="51">
        <f>SUM(F48:O48)</f>
        <v>115600</v>
      </c>
      <c r="F48" s="52">
        <f t="shared" ref="F48:G48" si="39">SUM(F49)</f>
        <v>0</v>
      </c>
      <c r="G48" s="52">
        <f t="shared" si="39"/>
        <v>0</v>
      </c>
      <c r="H48" s="52">
        <f>SUM(H49)</f>
        <v>115600</v>
      </c>
      <c r="I48" s="52"/>
      <c r="J48" s="52">
        <f t="shared" ref="J48:O48" si="40">SUM(J49)</f>
        <v>0</v>
      </c>
      <c r="K48" s="52">
        <f t="shared" si="40"/>
        <v>0</v>
      </c>
      <c r="L48" s="52">
        <f t="shared" si="40"/>
        <v>0</v>
      </c>
      <c r="M48" s="52">
        <f t="shared" si="40"/>
        <v>0</v>
      </c>
      <c r="N48" s="52">
        <f t="shared" si="40"/>
        <v>0</v>
      </c>
      <c r="O48" s="52">
        <f t="shared" si="40"/>
        <v>0</v>
      </c>
      <c r="P48" s="119"/>
      <c r="Q48" s="41"/>
    </row>
    <row r="49" spans="1:17" ht="17.25" customHeight="1" x14ac:dyDescent="0.3">
      <c r="A49" s="42"/>
      <c r="B49" s="196"/>
      <c r="C49" s="46">
        <v>3223</v>
      </c>
      <c r="D49" s="55" t="s">
        <v>54</v>
      </c>
      <c r="E49" s="41">
        <f t="shared" ref="E49" si="41">SUM(F49:O49)</f>
        <v>115600</v>
      </c>
      <c r="F49" s="41"/>
      <c r="G49" s="41"/>
      <c r="H49" s="41">
        <v>115600</v>
      </c>
      <c r="I49" s="41"/>
      <c r="J49" s="41"/>
      <c r="K49" s="41"/>
      <c r="L49" s="41"/>
      <c r="M49" s="41"/>
      <c r="N49" s="41"/>
      <c r="O49" s="41"/>
      <c r="P49" s="119">
        <f>SUM(Q49:T49)</f>
        <v>0</v>
      </c>
      <c r="Q49" s="41">
        <f>SUM(R49:U49)</f>
        <v>0</v>
      </c>
    </row>
    <row r="50" spans="1:17" ht="17.25" customHeight="1" x14ac:dyDescent="0.3">
      <c r="A50" s="42"/>
      <c r="B50" s="196">
        <v>323</v>
      </c>
      <c r="C50" s="46"/>
      <c r="D50" s="198" t="s">
        <v>10</v>
      </c>
      <c r="E50" s="51">
        <f>SUM(F50:O50)</f>
        <v>40360</v>
      </c>
      <c r="F50" s="52">
        <f t="shared" ref="F50:G50" si="42">SUM(F51:F53)</f>
        <v>0</v>
      </c>
      <c r="G50" s="52">
        <f t="shared" si="42"/>
        <v>0</v>
      </c>
      <c r="H50" s="52">
        <f>SUM(H51:H53)</f>
        <v>40360</v>
      </c>
      <c r="I50" s="52"/>
      <c r="J50" s="52">
        <f t="shared" ref="J50:O50" si="43">SUM(J51:J53)</f>
        <v>0</v>
      </c>
      <c r="K50" s="52">
        <f t="shared" si="43"/>
        <v>0</v>
      </c>
      <c r="L50" s="52">
        <f t="shared" ref="L50:M50" si="44">SUM(L51:L53)</f>
        <v>0</v>
      </c>
      <c r="M50" s="52">
        <f t="shared" si="44"/>
        <v>0</v>
      </c>
      <c r="N50" s="52">
        <f t="shared" si="43"/>
        <v>0</v>
      </c>
      <c r="O50" s="52">
        <f t="shared" si="43"/>
        <v>0</v>
      </c>
      <c r="P50" s="119"/>
      <c r="Q50" s="41"/>
    </row>
    <row r="51" spans="1:17" ht="17.25" customHeight="1" x14ac:dyDescent="0.3">
      <c r="A51" s="42"/>
      <c r="B51" s="196"/>
      <c r="C51" s="46">
        <v>3232</v>
      </c>
      <c r="D51" s="198" t="s">
        <v>99</v>
      </c>
      <c r="E51" s="41">
        <f t="shared" ref="E51:E53" si="45">SUM(F51:O51)</f>
        <v>0</v>
      </c>
      <c r="F51" s="41"/>
      <c r="G51" s="41"/>
      <c r="H51" s="41">
        <v>0</v>
      </c>
      <c r="I51" s="41"/>
      <c r="J51" s="45"/>
      <c r="K51" s="41"/>
      <c r="L51" s="41"/>
      <c r="M51" s="41"/>
      <c r="N51" s="41"/>
      <c r="O51" s="41"/>
      <c r="P51" s="119"/>
      <c r="Q51" s="41"/>
    </row>
    <row r="52" spans="1:17" ht="17.25" customHeight="1" x14ac:dyDescent="0.3">
      <c r="A52" s="42"/>
      <c r="B52" s="196"/>
      <c r="C52" s="46">
        <v>3235</v>
      </c>
      <c r="D52" s="55" t="s">
        <v>60</v>
      </c>
      <c r="E52" s="41">
        <f t="shared" si="45"/>
        <v>32860</v>
      </c>
      <c r="F52" s="41"/>
      <c r="G52" s="41"/>
      <c r="H52" s="41">
        <v>32860</v>
      </c>
      <c r="I52" s="41"/>
      <c r="J52" s="41"/>
      <c r="K52" s="41"/>
      <c r="L52" s="41"/>
      <c r="M52" s="41"/>
      <c r="N52" s="41"/>
      <c r="O52" s="41"/>
      <c r="P52" s="119">
        <f>SUM(Q52:T52)</f>
        <v>0</v>
      </c>
      <c r="Q52" s="41">
        <f>SUM(R52:U52)</f>
        <v>0</v>
      </c>
    </row>
    <row r="53" spans="1:17" ht="17.25" customHeight="1" x14ac:dyDescent="0.3">
      <c r="A53" s="42"/>
      <c r="B53" s="196"/>
      <c r="C53" s="46">
        <v>3236</v>
      </c>
      <c r="D53" s="55" t="s">
        <v>61</v>
      </c>
      <c r="E53" s="41">
        <f t="shared" si="45"/>
        <v>7500</v>
      </c>
      <c r="F53" s="41"/>
      <c r="G53" s="41"/>
      <c r="H53" s="41">
        <v>7500</v>
      </c>
      <c r="I53" s="41"/>
      <c r="J53" s="45"/>
      <c r="K53" s="41"/>
      <c r="L53" s="41"/>
      <c r="M53" s="41"/>
      <c r="N53" s="41"/>
      <c r="O53" s="41"/>
      <c r="P53" s="119"/>
      <c r="Q53" s="41"/>
    </row>
    <row r="54" spans="1:17" ht="17.25" customHeight="1" x14ac:dyDescent="0.3">
      <c r="A54" s="42"/>
      <c r="B54" s="196">
        <v>329</v>
      </c>
      <c r="C54" s="46"/>
      <c r="D54" s="198" t="s">
        <v>3</v>
      </c>
      <c r="E54" s="51">
        <f>SUM(F54:O54)</f>
        <v>6484</v>
      </c>
      <c r="F54" s="52">
        <f t="shared" ref="F54:G54" si="46">SUM(F55)</f>
        <v>0</v>
      </c>
      <c r="G54" s="52">
        <f t="shared" si="46"/>
        <v>0</v>
      </c>
      <c r="H54" s="52">
        <f>SUM(H55)</f>
        <v>6484</v>
      </c>
      <c r="I54" s="52"/>
      <c r="J54" s="52">
        <f t="shared" ref="J54:O54" si="47">SUM(J55)</f>
        <v>0</v>
      </c>
      <c r="K54" s="52">
        <f t="shared" si="47"/>
        <v>0</v>
      </c>
      <c r="L54" s="52">
        <f t="shared" si="47"/>
        <v>0</v>
      </c>
      <c r="M54" s="52">
        <f t="shared" si="47"/>
        <v>0</v>
      </c>
      <c r="N54" s="52">
        <f t="shared" si="47"/>
        <v>0</v>
      </c>
      <c r="O54" s="52">
        <f t="shared" si="47"/>
        <v>0</v>
      </c>
      <c r="P54" s="119"/>
      <c r="Q54" s="41"/>
    </row>
    <row r="55" spans="1:17" ht="17.25" customHeight="1" x14ac:dyDescent="0.3">
      <c r="A55" s="42"/>
      <c r="B55" s="196"/>
      <c r="C55" s="46">
        <v>3292</v>
      </c>
      <c r="D55" s="198" t="s">
        <v>65</v>
      </c>
      <c r="E55" s="41">
        <f t="shared" ref="E55" si="48">SUM(F55:O55)</f>
        <v>6484</v>
      </c>
      <c r="F55" s="41"/>
      <c r="G55" s="41"/>
      <c r="H55" s="41">
        <v>6484</v>
      </c>
      <c r="I55" s="41"/>
      <c r="J55" s="45"/>
      <c r="K55" s="41"/>
      <c r="L55" s="41"/>
      <c r="M55" s="41"/>
      <c r="N55" s="41"/>
      <c r="O55" s="41"/>
      <c r="P55" s="119"/>
      <c r="Q55" s="41"/>
    </row>
    <row r="56" spans="1:17" s="153" customFormat="1" ht="16.5" customHeight="1" x14ac:dyDescent="0.3">
      <c r="A56" s="221" t="s">
        <v>88</v>
      </c>
      <c r="B56" s="222" t="s">
        <v>161</v>
      </c>
      <c r="C56" s="223"/>
      <c r="D56" s="222"/>
      <c r="E56" s="224">
        <f>SUM(F56:O56)</f>
        <v>355585</v>
      </c>
      <c r="F56" s="224">
        <f t="shared" ref="F56:Q56" si="49">SUM(F57+F63+F68+F74+F84+F87+F96+F105+F119+F130+F139)</f>
        <v>0</v>
      </c>
      <c r="G56" s="224">
        <f t="shared" si="49"/>
        <v>0</v>
      </c>
      <c r="H56" s="224">
        <f t="shared" si="49"/>
        <v>0</v>
      </c>
      <c r="I56" s="224">
        <f t="shared" si="49"/>
        <v>0</v>
      </c>
      <c r="J56" s="224">
        <f t="shared" si="49"/>
        <v>103070</v>
      </c>
      <c r="K56" s="224">
        <f t="shared" si="49"/>
        <v>137515</v>
      </c>
      <c r="L56" s="224">
        <f t="shared" si="49"/>
        <v>0</v>
      </c>
      <c r="M56" s="224">
        <f t="shared" si="49"/>
        <v>0</v>
      </c>
      <c r="N56" s="224">
        <f t="shared" si="49"/>
        <v>105000</v>
      </c>
      <c r="O56" s="224">
        <f t="shared" si="49"/>
        <v>10000</v>
      </c>
      <c r="P56" s="224">
        <f t="shared" si="49"/>
        <v>1589000</v>
      </c>
      <c r="Q56" s="224">
        <f t="shared" si="49"/>
        <v>1589000</v>
      </c>
    </row>
    <row r="57" spans="1:17" s="13" customFormat="1" ht="16.5" customHeight="1" x14ac:dyDescent="0.3">
      <c r="A57" s="47" t="s">
        <v>163</v>
      </c>
      <c r="B57" s="60" t="s">
        <v>164</v>
      </c>
      <c r="C57" s="180"/>
      <c r="D57" s="181"/>
      <c r="E57" s="151">
        <f>SUM(F57:O57)</f>
        <v>15</v>
      </c>
      <c r="F57" s="61">
        <f>SUM(F60)</f>
        <v>0</v>
      </c>
      <c r="G57" s="61">
        <f t="shared" ref="G57:O57" si="50">SUM(G60)</f>
        <v>0</v>
      </c>
      <c r="H57" s="61">
        <f t="shared" si="50"/>
        <v>0</v>
      </c>
      <c r="I57" s="61"/>
      <c r="J57" s="61">
        <f t="shared" si="50"/>
        <v>0</v>
      </c>
      <c r="K57" s="61">
        <f>SUM(K60+K58+K59)</f>
        <v>15</v>
      </c>
      <c r="L57" s="61">
        <f>SUM(L60+L58+L59)</f>
        <v>0</v>
      </c>
      <c r="M57" s="61">
        <f t="shared" ref="M57" si="51">SUM(M60)</f>
        <v>0</v>
      </c>
      <c r="N57" s="61">
        <f t="shared" si="50"/>
        <v>0</v>
      </c>
      <c r="O57" s="61">
        <f t="shared" si="50"/>
        <v>0</v>
      </c>
      <c r="P57" s="236">
        <v>6000</v>
      </c>
      <c r="Q57" s="183">
        <v>6000</v>
      </c>
    </row>
    <row r="58" spans="1:17" s="22" customFormat="1" ht="16.5" customHeight="1" x14ac:dyDescent="0.3">
      <c r="A58" s="46"/>
      <c r="B58" s="202" t="s">
        <v>182</v>
      </c>
      <c r="C58" s="203"/>
      <c r="D58" s="198" t="s">
        <v>10</v>
      </c>
      <c r="E58" s="51">
        <f t="shared" ref="E58:E59" si="52">SUM(F58:O58)</f>
        <v>0</v>
      </c>
      <c r="F58" s="65"/>
      <c r="G58" s="65"/>
      <c r="H58" s="65"/>
      <c r="I58" s="65"/>
      <c r="J58" s="65"/>
      <c r="K58" s="65">
        <v>0</v>
      </c>
      <c r="L58" s="65">
        <v>0</v>
      </c>
      <c r="M58" s="65"/>
      <c r="N58" s="65"/>
      <c r="O58" s="65"/>
      <c r="P58" s="120"/>
      <c r="Q58" s="45"/>
    </row>
    <row r="59" spans="1:17" s="22" customFormat="1" ht="16.5" customHeight="1" x14ac:dyDescent="0.3">
      <c r="A59" s="46"/>
      <c r="B59" s="202" t="s">
        <v>183</v>
      </c>
      <c r="C59" s="203"/>
      <c r="D59" s="198" t="s">
        <v>3</v>
      </c>
      <c r="E59" s="51">
        <f t="shared" si="52"/>
        <v>15</v>
      </c>
      <c r="F59" s="65"/>
      <c r="G59" s="65"/>
      <c r="H59" s="65"/>
      <c r="I59" s="65"/>
      <c r="J59" s="65"/>
      <c r="K59" s="65">
        <v>15</v>
      </c>
      <c r="L59" s="65">
        <v>0</v>
      </c>
      <c r="M59" s="65"/>
      <c r="N59" s="65"/>
      <c r="O59" s="65"/>
      <c r="P59" s="120"/>
      <c r="Q59" s="45"/>
    </row>
    <row r="60" spans="1:17" s="157" customFormat="1" ht="16.5" customHeight="1" x14ac:dyDescent="0.3">
      <c r="A60" s="154"/>
      <c r="B60" s="150">
        <v>42</v>
      </c>
      <c r="C60" s="182"/>
      <c r="D60" s="198" t="s">
        <v>29</v>
      </c>
      <c r="E60" s="50">
        <f>SUM(F60:O60)</f>
        <v>0</v>
      </c>
      <c r="F60" s="50">
        <f t="shared" ref="F60:J60" si="53">SUM(F61+F62)</f>
        <v>0</v>
      </c>
      <c r="G60" s="50">
        <f t="shared" si="53"/>
        <v>0</v>
      </c>
      <c r="H60" s="50">
        <f t="shared" si="53"/>
        <v>0</v>
      </c>
      <c r="I60" s="50"/>
      <c r="J60" s="50">
        <f t="shared" si="53"/>
        <v>0</v>
      </c>
      <c r="K60" s="50">
        <f>SUM(K61+K62)</f>
        <v>0</v>
      </c>
      <c r="L60" s="50">
        <f>SUM(L61+L62)</f>
        <v>0</v>
      </c>
      <c r="M60" s="50">
        <f t="shared" ref="M60" si="54">SUM(M61+M62)</f>
        <v>0</v>
      </c>
      <c r="N60" s="50">
        <f t="shared" ref="N60:O60" si="55">SUM(N61+N62)</f>
        <v>0</v>
      </c>
      <c r="O60" s="50">
        <f t="shared" si="55"/>
        <v>0</v>
      </c>
      <c r="P60" s="156"/>
      <c r="Q60" s="155"/>
    </row>
    <row r="61" spans="1:17" s="157" customFormat="1" ht="16.5" customHeight="1" x14ac:dyDescent="0.3">
      <c r="A61" s="154"/>
      <c r="B61" s="158">
        <v>421</v>
      </c>
      <c r="C61" s="182"/>
      <c r="D61" s="159" t="s">
        <v>165</v>
      </c>
      <c r="E61" s="51">
        <f t="shared" ref="E61:E62" si="56">SUM(F61:O61)</f>
        <v>0</v>
      </c>
      <c r="F61" s="52">
        <v>0</v>
      </c>
      <c r="G61" s="52">
        <v>0</v>
      </c>
      <c r="H61" s="52">
        <v>0</v>
      </c>
      <c r="I61" s="52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52">
        <v>0</v>
      </c>
      <c r="P61" s="156"/>
      <c r="Q61" s="155"/>
    </row>
    <row r="62" spans="1:17" s="157" customFormat="1" ht="16.5" customHeight="1" x14ac:dyDescent="0.3">
      <c r="A62" s="154"/>
      <c r="B62" s="158">
        <v>422</v>
      </c>
      <c r="C62" s="182"/>
      <c r="D62" s="71" t="s">
        <v>13</v>
      </c>
      <c r="E62" s="51">
        <f t="shared" si="56"/>
        <v>0</v>
      </c>
      <c r="F62" s="52">
        <v>0</v>
      </c>
      <c r="G62" s="52">
        <v>0</v>
      </c>
      <c r="H62" s="52">
        <v>0</v>
      </c>
      <c r="I62" s="52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52">
        <v>0</v>
      </c>
      <c r="P62" s="156"/>
      <c r="Q62" s="155"/>
    </row>
    <row r="63" spans="1:17" s="13" customFormat="1" ht="16.5" customHeight="1" x14ac:dyDescent="0.3">
      <c r="A63" s="216" t="s">
        <v>105</v>
      </c>
      <c r="B63" s="60" t="s">
        <v>131</v>
      </c>
      <c r="C63" s="180"/>
      <c r="D63" s="181"/>
      <c r="E63" s="151">
        <f>SUM(F63:O63)</f>
        <v>0</v>
      </c>
      <c r="F63" s="61">
        <f>SUM(F64)</f>
        <v>0</v>
      </c>
      <c r="G63" s="61">
        <f t="shared" ref="G63:Q63" si="57">SUM(G64)</f>
        <v>0</v>
      </c>
      <c r="H63" s="61">
        <f t="shared" si="57"/>
        <v>0</v>
      </c>
      <c r="I63" s="61"/>
      <c r="J63" s="61">
        <f t="shared" si="57"/>
        <v>0</v>
      </c>
      <c r="K63" s="61">
        <f t="shared" si="57"/>
        <v>0</v>
      </c>
      <c r="L63" s="61">
        <f t="shared" si="57"/>
        <v>0</v>
      </c>
      <c r="M63" s="61">
        <f t="shared" si="57"/>
        <v>0</v>
      </c>
      <c r="N63" s="61">
        <f t="shared" si="57"/>
        <v>0</v>
      </c>
      <c r="O63" s="61">
        <f t="shared" si="57"/>
        <v>0</v>
      </c>
      <c r="P63" s="236">
        <f t="shared" si="57"/>
        <v>0</v>
      </c>
      <c r="Q63" s="183">
        <f t="shared" si="57"/>
        <v>0</v>
      </c>
    </row>
    <row r="64" spans="1:17" s="13" customFormat="1" ht="19.5" customHeight="1" x14ac:dyDescent="0.3">
      <c r="A64" s="63"/>
      <c r="B64" s="197">
        <v>32</v>
      </c>
      <c r="C64" s="44"/>
      <c r="D64" s="198" t="s">
        <v>27</v>
      </c>
      <c r="E64" s="50">
        <f>SUM(F64:O64)</f>
        <v>0</v>
      </c>
      <c r="F64" s="64">
        <f>SUM(F65:F67)</f>
        <v>0</v>
      </c>
      <c r="G64" s="64">
        <f t="shared" ref="G64:O64" si="58">SUM(G65:G67)</f>
        <v>0</v>
      </c>
      <c r="H64" s="64">
        <f t="shared" si="58"/>
        <v>0</v>
      </c>
      <c r="I64" s="64"/>
      <c r="J64" s="64">
        <f t="shared" si="58"/>
        <v>0</v>
      </c>
      <c r="K64" s="64">
        <f t="shared" si="58"/>
        <v>0</v>
      </c>
      <c r="L64" s="64"/>
      <c r="M64" s="64">
        <f t="shared" ref="M64" si="59">SUM(M65:M67)</f>
        <v>0</v>
      </c>
      <c r="N64" s="64">
        <f t="shared" si="58"/>
        <v>0</v>
      </c>
      <c r="O64" s="64">
        <f t="shared" si="58"/>
        <v>0</v>
      </c>
      <c r="P64" s="123"/>
      <c r="Q64" s="64"/>
    </row>
    <row r="65" spans="1:17" s="13" customFormat="1" ht="19.5" customHeight="1" x14ac:dyDescent="0.3">
      <c r="A65" s="63"/>
      <c r="B65" s="196">
        <v>321</v>
      </c>
      <c r="C65" s="44"/>
      <c r="D65" s="198" t="s">
        <v>8</v>
      </c>
      <c r="E65" s="51">
        <f t="shared" ref="E65:E77" si="60">SUM(F65:O65)</f>
        <v>0</v>
      </c>
      <c r="F65" s="66">
        <v>0</v>
      </c>
      <c r="G65" s="66">
        <v>0</v>
      </c>
      <c r="H65" s="66">
        <v>0</v>
      </c>
      <c r="I65" s="66"/>
      <c r="J65" s="66">
        <v>0</v>
      </c>
      <c r="K65" s="66">
        <v>0</v>
      </c>
      <c r="L65" s="66"/>
      <c r="M65" s="66">
        <v>0</v>
      </c>
      <c r="N65" s="66">
        <v>0</v>
      </c>
      <c r="O65" s="66">
        <v>0</v>
      </c>
      <c r="P65" s="124"/>
      <c r="Q65" s="65"/>
    </row>
    <row r="66" spans="1:17" s="13" customFormat="1" ht="19.5" customHeight="1" x14ac:dyDescent="0.3">
      <c r="A66" s="63"/>
      <c r="B66" s="196">
        <v>322</v>
      </c>
      <c r="C66" s="46"/>
      <c r="D66" s="198" t="s">
        <v>9</v>
      </c>
      <c r="E66" s="51">
        <f t="shared" si="60"/>
        <v>0</v>
      </c>
      <c r="F66" s="66">
        <v>0</v>
      </c>
      <c r="G66" s="66">
        <v>0</v>
      </c>
      <c r="H66" s="66">
        <v>0</v>
      </c>
      <c r="I66" s="66"/>
      <c r="J66" s="66">
        <v>0</v>
      </c>
      <c r="K66" s="66">
        <v>0</v>
      </c>
      <c r="L66" s="66"/>
      <c r="M66" s="66">
        <v>0</v>
      </c>
      <c r="N66" s="66">
        <v>0</v>
      </c>
      <c r="O66" s="66">
        <v>0</v>
      </c>
      <c r="P66" s="124"/>
      <c r="Q66" s="65"/>
    </row>
    <row r="67" spans="1:17" s="13" customFormat="1" ht="19.5" customHeight="1" x14ac:dyDescent="0.3">
      <c r="A67" s="63"/>
      <c r="B67" s="202" t="s">
        <v>182</v>
      </c>
      <c r="C67" s="203"/>
      <c r="D67" s="198" t="s">
        <v>10</v>
      </c>
      <c r="E67" s="51">
        <f t="shared" si="60"/>
        <v>0</v>
      </c>
      <c r="F67" s="66">
        <v>0</v>
      </c>
      <c r="G67" s="66">
        <v>0</v>
      </c>
      <c r="H67" s="66">
        <v>0</v>
      </c>
      <c r="I67" s="66"/>
      <c r="J67" s="66">
        <v>0</v>
      </c>
      <c r="K67" s="66">
        <v>0</v>
      </c>
      <c r="L67" s="66"/>
      <c r="M67" s="66">
        <v>0</v>
      </c>
      <c r="N67" s="66">
        <v>0</v>
      </c>
      <c r="O67" s="66">
        <v>0</v>
      </c>
      <c r="P67" s="124"/>
      <c r="Q67" s="65"/>
    </row>
    <row r="68" spans="1:17" s="10" customFormat="1" ht="14.25" customHeight="1" x14ac:dyDescent="0.3">
      <c r="A68" s="47" t="s">
        <v>109</v>
      </c>
      <c r="B68" s="291" t="s">
        <v>130</v>
      </c>
      <c r="C68" s="291"/>
      <c r="D68" s="291"/>
      <c r="E68" s="151">
        <f t="shared" si="60"/>
        <v>0</v>
      </c>
      <c r="F68" s="67">
        <f t="shared" ref="F68:F73" si="61">SUM(G68:K68)</f>
        <v>0</v>
      </c>
      <c r="G68" s="68">
        <f>SUM(G69)</f>
        <v>0</v>
      </c>
      <c r="H68" s="48">
        <f>SUM(H72+H69)</f>
        <v>0</v>
      </c>
      <c r="I68" s="48"/>
      <c r="J68" s="68">
        <f t="shared" ref="J68:Q68" si="62">SUM(J69)</f>
        <v>0</v>
      </c>
      <c r="K68" s="68">
        <f t="shared" si="62"/>
        <v>0</v>
      </c>
      <c r="L68" s="68">
        <f t="shared" si="62"/>
        <v>0</v>
      </c>
      <c r="M68" s="68">
        <f>SUM(M69+M72)</f>
        <v>0</v>
      </c>
      <c r="N68" s="68">
        <f>SUM(N69+N72)</f>
        <v>0</v>
      </c>
      <c r="O68" s="68">
        <f t="shared" si="62"/>
        <v>0</v>
      </c>
      <c r="P68" s="125">
        <f t="shared" si="62"/>
        <v>32000</v>
      </c>
      <c r="Q68" s="68">
        <f t="shared" si="62"/>
        <v>32000</v>
      </c>
    </row>
    <row r="69" spans="1:17" s="10" customFormat="1" ht="18.75" customHeight="1" x14ac:dyDescent="0.3">
      <c r="A69" s="42"/>
      <c r="B69" s="197">
        <v>31</v>
      </c>
      <c r="C69" s="44"/>
      <c r="D69" s="92" t="s">
        <v>26</v>
      </c>
      <c r="E69" s="50">
        <f t="shared" si="60"/>
        <v>0</v>
      </c>
      <c r="F69" s="50">
        <f t="shared" si="61"/>
        <v>0</v>
      </c>
      <c r="G69" s="50">
        <f>SUM(G70:G71)</f>
        <v>0</v>
      </c>
      <c r="H69" s="50">
        <f>SUM(H70:H71)</f>
        <v>0</v>
      </c>
      <c r="I69" s="50"/>
      <c r="J69" s="50">
        <f t="shared" ref="J69:N69" si="63">SUM(J70:J71)</f>
        <v>0</v>
      </c>
      <c r="K69" s="50">
        <f t="shared" si="63"/>
        <v>0</v>
      </c>
      <c r="L69" s="50"/>
      <c r="M69" s="50">
        <f t="shared" ref="M69" si="64">SUM(M70:M71)</f>
        <v>0</v>
      </c>
      <c r="N69" s="50">
        <f t="shared" si="63"/>
        <v>0</v>
      </c>
      <c r="O69" s="50">
        <v>0</v>
      </c>
      <c r="P69" s="126">
        <v>32000</v>
      </c>
      <c r="Q69" s="50">
        <v>32000</v>
      </c>
    </row>
    <row r="70" spans="1:17" s="10" customFormat="1" ht="18.75" customHeight="1" x14ac:dyDescent="0.3">
      <c r="A70" s="42"/>
      <c r="B70" s="196">
        <v>311</v>
      </c>
      <c r="C70" s="46"/>
      <c r="D70" s="198" t="s">
        <v>5</v>
      </c>
      <c r="E70" s="51">
        <f t="shared" si="60"/>
        <v>0</v>
      </c>
      <c r="F70" s="41">
        <f t="shared" si="61"/>
        <v>0</v>
      </c>
      <c r="G70" s="52"/>
      <c r="H70" s="41">
        <v>0</v>
      </c>
      <c r="I70" s="41"/>
      <c r="J70" s="52"/>
      <c r="K70" s="52"/>
      <c r="L70" s="52"/>
      <c r="M70" s="41">
        <v>0</v>
      </c>
      <c r="N70" s="41">
        <v>0</v>
      </c>
      <c r="O70" s="41">
        <v>0</v>
      </c>
      <c r="P70" s="119"/>
      <c r="Q70" s="41"/>
    </row>
    <row r="71" spans="1:17" s="10" customFormat="1" ht="18.75" customHeight="1" x14ac:dyDescent="0.3">
      <c r="A71" s="42"/>
      <c r="B71" s="196">
        <v>313</v>
      </c>
      <c r="C71" s="46"/>
      <c r="D71" s="198" t="s">
        <v>7</v>
      </c>
      <c r="E71" s="51">
        <f t="shared" si="60"/>
        <v>0</v>
      </c>
      <c r="F71" s="41">
        <f t="shared" si="61"/>
        <v>0</v>
      </c>
      <c r="G71" s="52"/>
      <c r="H71" s="41">
        <v>0</v>
      </c>
      <c r="I71" s="41"/>
      <c r="J71" s="52"/>
      <c r="K71" s="52"/>
      <c r="L71" s="52"/>
      <c r="M71" s="41">
        <v>0</v>
      </c>
      <c r="N71" s="41">
        <v>0</v>
      </c>
      <c r="O71" s="41">
        <v>0</v>
      </c>
      <c r="P71" s="119"/>
      <c r="Q71" s="41"/>
    </row>
    <row r="72" spans="1:17" s="10" customFormat="1" ht="18.75" customHeight="1" x14ac:dyDescent="0.3">
      <c r="A72" s="42"/>
      <c r="B72" s="197">
        <v>32</v>
      </c>
      <c r="C72" s="44"/>
      <c r="D72" s="198" t="s">
        <v>27</v>
      </c>
      <c r="E72" s="50">
        <f t="shared" si="60"/>
        <v>0</v>
      </c>
      <c r="F72" s="50">
        <f t="shared" si="61"/>
        <v>0</v>
      </c>
      <c r="G72" s="52"/>
      <c r="H72" s="50">
        <f>SUM(H73)</f>
        <v>0</v>
      </c>
      <c r="I72" s="50"/>
      <c r="J72" s="50">
        <f t="shared" ref="J72:N72" si="65">SUM(J73)</f>
        <v>0</v>
      </c>
      <c r="K72" s="50">
        <f t="shared" si="65"/>
        <v>0</v>
      </c>
      <c r="L72" s="50"/>
      <c r="M72" s="50">
        <f t="shared" si="65"/>
        <v>0</v>
      </c>
      <c r="N72" s="50">
        <f t="shared" si="65"/>
        <v>0</v>
      </c>
      <c r="O72" s="41"/>
      <c r="P72" s="119"/>
      <c r="Q72" s="41"/>
    </row>
    <row r="73" spans="1:17" s="10" customFormat="1" ht="18.75" customHeight="1" x14ac:dyDescent="0.3">
      <c r="A73" s="42"/>
      <c r="B73" s="196">
        <v>321</v>
      </c>
      <c r="C73" s="46"/>
      <c r="D73" s="198" t="s">
        <v>8</v>
      </c>
      <c r="E73" s="51">
        <f t="shared" si="60"/>
        <v>0</v>
      </c>
      <c r="F73" s="41">
        <f t="shared" si="61"/>
        <v>0</v>
      </c>
      <c r="G73" s="52"/>
      <c r="H73" s="41">
        <v>0</v>
      </c>
      <c r="I73" s="41"/>
      <c r="J73" s="52"/>
      <c r="K73" s="52"/>
      <c r="L73" s="52"/>
      <c r="M73" s="41">
        <v>0</v>
      </c>
      <c r="N73" s="41">
        <v>0</v>
      </c>
      <c r="O73" s="41"/>
      <c r="P73" s="119"/>
      <c r="Q73" s="41"/>
    </row>
    <row r="74" spans="1:17" ht="16.5" customHeight="1" x14ac:dyDescent="0.3">
      <c r="A74" s="47" t="s">
        <v>89</v>
      </c>
      <c r="B74" s="291" t="s">
        <v>90</v>
      </c>
      <c r="C74" s="291"/>
      <c r="D74" s="291"/>
      <c r="E74" s="151">
        <f t="shared" si="60"/>
        <v>70570</v>
      </c>
      <c r="F74" s="151">
        <f>SUM(F75+F81)</f>
        <v>0</v>
      </c>
      <c r="G74" s="151">
        <f>SUM(G75+G81)</f>
        <v>0</v>
      </c>
      <c r="H74" s="151">
        <f>SUM(H75+H81)</f>
        <v>0</v>
      </c>
      <c r="I74" s="151"/>
      <c r="J74" s="62">
        <f t="shared" ref="J74:Q74" si="66">SUM(J75+J81)</f>
        <v>70570</v>
      </c>
      <c r="K74" s="151">
        <f t="shared" si="66"/>
        <v>0</v>
      </c>
      <c r="L74" s="151">
        <f t="shared" si="66"/>
        <v>0</v>
      </c>
      <c r="M74" s="151">
        <f t="shared" si="66"/>
        <v>0</v>
      </c>
      <c r="N74" s="151">
        <f t="shared" si="66"/>
        <v>0</v>
      </c>
      <c r="O74" s="151">
        <f t="shared" si="66"/>
        <v>0</v>
      </c>
      <c r="P74" s="236">
        <f t="shared" si="66"/>
        <v>61000</v>
      </c>
      <c r="Q74" s="236">
        <f t="shared" si="66"/>
        <v>61000</v>
      </c>
    </row>
    <row r="75" spans="1:17" ht="16.5" customHeight="1" x14ac:dyDescent="0.3">
      <c r="A75" s="42"/>
      <c r="B75" s="197">
        <v>31</v>
      </c>
      <c r="C75" s="44"/>
      <c r="D75" s="92" t="s">
        <v>26</v>
      </c>
      <c r="E75" s="50">
        <f t="shared" si="60"/>
        <v>67570</v>
      </c>
      <c r="F75" s="50">
        <f>SUM(F76+F78)</f>
        <v>0</v>
      </c>
      <c r="G75" s="50">
        <f>SUM(G76+G78)</f>
        <v>0</v>
      </c>
      <c r="H75" s="50">
        <f>SUM(H76+H78)</f>
        <v>0</v>
      </c>
      <c r="I75" s="50"/>
      <c r="J75" s="50">
        <f>SUM(J76+J78)</f>
        <v>67570</v>
      </c>
      <c r="K75" s="50">
        <f>SUM(K76+K78)</f>
        <v>0</v>
      </c>
      <c r="L75" s="50"/>
      <c r="M75" s="50">
        <f>SUM(M76+M78)</f>
        <v>0</v>
      </c>
      <c r="N75" s="50">
        <f>SUM(N76+N78)</f>
        <v>0</v>
      </c>
      <c r="O75" s="50">
        <f>SUM(O76+O78)</f>
        <v>0</v>
      </c>
      <c r="P75" s="74">
        <v>61000</v>
      </c>
      <c r="Q75" s="49">
        <v>61000</v>
      </c>
    </row>
    <row r="76" spans="1:17" ht="16.5" customHeight="1" x14ac:dyDescent="0.3">
      <c r="A76" s="42"/>
      <c r="B76" s="196">
        <v>311</v>
      </c>
      <c r="C76" s="46"/>
      <c r="D76" s="198" t="s">
        <v>5</v>
      </c>
      <c r="E76" s="51">
        <f t="shared" si="60"/>
        <v>58000</v>
      </c>
      <c r="F76" s="52">
        <f>SUM(F77)</f>
        <v>0</v>
      </c>
      <c r="G76" s="52">
        <f>SUM(G77)</f>
        <v>0</v>
      </c>
      <c r="H76" s="52">
        <f>SUM(H77)</f>
        <v>0</v>
      </c>
      <c r="I76" s="52"/>
      <c r="J76" s="52">
        <f>J77</f>
        <v>58000</v>
      </c>
      <c r="K76" s="52">
        <f>SUM(K77)</f>
        <v>0</v>
      </c>
      <c r="L76" s="52"/>
      <c r="M76" s="52">
        <f>SUM(M77)</f>
        <v>0</v>
      </c>
      <c r="N76" s="52">
        <f>SUM(N77)</f>
        <v>0</v>
      </c>
      <c r="O76" s="52">
        <f>SUM(O77)</f>
        <v>0</v>
      </c>
      <c r="P76" s="119">
        <f>SUM(Q76:T76)</f>
        <v>0</v>
      </c>
      <c r="Q76" s="41">
        <f>SUM(R76:U76)</f>
        <v>0</v>
      </c>
    </row>
    <row r="77" spans="1:17" ht="16.5" customHeight="1" x14ac:dyDescent="0.3">
      <c r="A77" s="42"/>
      <c r="B77" s="196"/>
      <c r="C77" s="46">
        <v>3111</v>
      </c>
      <c r="D77" s="198" t="s">
        <v>123</v>
      </c>
      <c r="E77" s="41">
        <f t="shared" si="60"/>
        <v>58000</v>
      </c>
      <c r="F77" s="41"/>
      <c r="G77" s="41"/>
      <c r="H77" s="42"/>
      <c r="I77" s="42"/>
      <c r="J77" s="41">
        <v>58000</v>
      </c>
      <c r="K77" s="41"/>
      <c r="L77" s="41"/>
      <c r="M77" s="41"/>
      <c r="N77" s="41"/>
      <c r="O77" s="41"/>
      <c r="P77" s="119"/>
      <c r="Q77" s="41"/>
    </row>
    <row r="78" spans="1:17" ht="16.5" customHeight="1" x14ac:dyDescent="0.3">
      <c r="A78" s="42"/>
      <c r="B78" s="196">
        <v>313</v>
      </c>
      <c r="C78" s="46"/>
      <c r="D78" s="198" t="s">
        <v>7</v>
      </c>
      <c r="E78" s="51">
        <f>SUM(F78:O78)</f>
        <v>9570</v>
      </c>
      <c r="F78" s="52">
        <f t="shared" ref="F78:H78" si="67">SUM(F79:F80)</f>
        <v>0</v>
      </c>
      <c r="G78" s="52">
        <f t="shared" si="67"/>
        <v>0</v>
      </c>
      <c r="H78" s="52">
        <f t="shared" si="67"/>
        <v>0</v>
      </c>
      <c r="I78" s="52"/>
      <c r="J78" s="52">
        <f>SUM(J79:J80)</f>
        <v>9570</v>
      </c>
      <c r="K78" s="52">
        <f t="shared" ref="K78:O78" si="68">SUM(K79:K80)</f>
        <v>0</v>
      </c>
      <c r="L78" s="52"/>
      <c r="M78" s="52">
        <f t="shared" ref="M78" si="69">SUM(M79:M80)</f>
        <v>0</v>
      </c>
      <c r="N78" s="52">
        <f t="shared" si="68"/>
        <v>0</v>
      </c>
      <c r="O78" s="52">
        <f t="shared" si="68"/>
        <v>0</v>
      </c>
      <c r="P78" s="119">
        <f>SUM(Q78:T78)</f>
        <v>0</v>
      </c>
      <c r="Q78" s="41">
        <f>SUM(R78:U78)</f>
        <v>0</v>
      </c>
    </row>
    <row r="79" spans="1:17" ht="16.5" customHeight="1" x14ac:dyDescent="0.3">
      <c r="A79" s="42"/>
      <c r="B79" s="196"/>
      <c r="C79" s="46">
        <v>3132</v>
      </c>
      <c r="D79" s="198" t="s">
        <v>7</v>
      </c>
      <c r="E79" s="41">
        <f t="shared" ref="E79:E80" si="70">SUM(F79:O79)</f>
        <v>9570</v>
      </c>
      <c r="F79" s="41"/>
      <c r="G79" s="41"/>
      <c r="H79" s="42"/>
      <c r="I79" s="42"/>
      <c r="J79" s="41">
        <v>9570</v>
      </c>
      <c r="K79" s="41"/>
      <c r="L79" s="41"/>
      <c r="M79" s="41"/>
      <c r="N79" s="41"/>
      <c r="O79" s="41"/>
      <c r="P79" s="119"/>
      <c r="Q79" s="41"/>
    </row>
    <row r="80" spans="1:17" ht="16.5" customHeight="1" x14ac:dyDescent="0.3">
      <c r="A80" s="42"/>
      <c r="B80" s="196"/>
      <c r="C80" s="46">
        <v>3133</v>
      </c>
      <c r="D80" s="198" t="s">
        <v>7</v>
      </c>
      <c r="E80" s="41">
        <f t="shared" si="70"/>
        <v>0</v>
      </c>
      <c r="F80" s="41"/>
      <c r="G80" s="41"/>
      <c r="H80" s="42"/>
      <c r="I80" s="42"/>
      <c r="J80" s="41">
        <v>0</v>
      </c>
      <c r="K80" s="41"/>
      <c r="L80" s="41"/>
      <c r="M80" s="41"/>
      <c r="N80" s="41"/>
      <c r="O80" s="41"/>
      <c r="P80" s="119"/>
      <c r="Q80" s="41"/>
    </row>
    <row r="81" spans="1:17" ht="16.5" customHeight="1" x14ac:dyDescent="0.3">
      <c r="A81" s="42"/>
      <c r="B81" s="197">
        <v>32</v>
      </c>
      <c r="C81" s="44"/>
      <c r="D81" s="198" t="s">
        <v>27</v>
      </c>
      <c r="E81" s="50">
        <f>SUM(F81:O81)</f>
        <v>3000</v>
      </c>
      <c r="F81" s="50">
        <f>SUM(F82:F82)</f>
        <v>0</v>
      </c>
      <c r="G81" s="50">
        <f t="shared" ref="G81:O81" si="71">SUM(G82:G82)</f>
        <v>0</v>
      </c>
      <c r="H81" s="50">
        <f t="shared" si="71"/>
        <v>0</v>
      </c>
      <c r="I81" s="50"/>
      <c r="J81" s="50">
        <f>J82</f>
        <v>3000</v>
      </c>
      <c r="K81" s="50">
        <f t="shared" si="71"/>
        <v>0</v>
      </c>
      <c r="L81" s="50"/>
      <c r="M81" s="50">
        <f t="shared" si="71"/>
        <v>0</v>
      </c>
      <c r="N81" s="50">
        <f t="shared" si="71"/>
        <v>0</v>
      </c>
      <c r="O81" s="50">
        <f t="shared" si="71"/>
        <v>0</v>
      </c>
      <c r="P81" s="119"/>
      <c r="Q81" s="41"/>
    </row>
    <row r="82" spans="1:17" ht="16.5" customHeight="1" x14ac:dyDescent="0.3">
      <c r="A82" s="42"/>
      <c r="B82" s="196">
        <v>321</v>
      </c>
      <c r="C82" s="44"/>
      <c r="D82" s="198" t="s">
        <v>8</v>
      </c>
      <c r="E82" s="51">
        <f>SUM(F82:O82)</f>
        <v>3000</v>
      </c>
      <c r="F82" s="52">
        <f t="shared" ref="F82:H82" si="72">SUM(F83)</f>
        <v>0</v>
      </c>
      <c r="G82" s="52">
        <f t="shared" si="72"/>
        <v>0</v>
      </c>
      <c r="H82" s="52">
        <f t="shared" si="72"/>
        <v>0</v>
      </c>
      <c r="I82" s="52"/>
      <c r="J82" s="52">
        <f>SUM(J83)</f>
        <v>3000</v>
      </c>
      <c r="K82" s="52">
        <f t="shared" ref="K82:O82" si="73">SUM(K83)</f>
        <v>0</v>
      </c>
      <c r="L82" s="52"/>
      <c r="M82" s="52">
        <f t="shared" si="73"/>
        <v>0</v>
      </c>
      <c r="N82" s="52">
        <f t="shared" si="73"/>
        <v>0</v>
      </c>
      <c r="O82" s="52">
        <f t="shared" si="73"/>
        <v>0</v>
      </c>
      <c r="P82" s="119"/>
      <c r="Q82" s="41"/>
    </row>
    <row r="83" spans="1:17" ht="16.5" customHeight="1" x14ac:dyDescent="0.3">
      <c r="A83" s="42"/>
      <c r="B83" s="196"/>
      <c r="C83" s="141">
        <v>3212</v>
      </c>
      <c r="D83" s="55" t="s">
        <v>51</v>
      </c>
      <c r="E83" s="41">
        <f t="shared" ref="E83:E90" si="74">SUM(F83:O83)</f>
        <v>3000</v>
      </c>
      <c r="F83" s="41"/>
      <c r="G83" s="41"/>
      <c r="H83" s="42"/>
      <c r="I83" s="42"/>
      <c r="J83" s="41">
        <v>3000</v>
      </c>
      <c r="K83" s="41"/>
      <c r="L83" s="41"/>
      <c r="M83" s="41"/>
      <c r="N83" s="41"/>
      <c r="O83" s="41"/>
      <c r="P83" s="119"/>
      <c r="Q83" s="41"/>
    </row>
    <row r="84" spans="1:17" ht="14.25" customHeight="1" x14ac:dyDescent="0.3">
      <c r="A84" s="217" t="s">
        <v>106</v>
      </c>
      <c r="B84" s="291" t="s">
        <v>107</v>
      </c>
      <c r="C84" s="291"/>
      <c r="D84" s="291"/>
      <c r="E84" s="151">
        <f t="shared" si="74"/>
        <v>0</v>
      </c>
      <c r="F84" s="151">
        <f t="shared" ref="F84:O84" si="75">SUM(F86)</f>
        <v>0</v>
      </c>
      <c r="G84" s="151">
        <f t="shared" si="75"/>
        <v>0</v>
      </c>
      <c r="H84" s="151">
        <f t="shared" si="75"/>
        <v>0</v>
      </c>
      <c r="I84" s="151"/>
      <c r="J84" s="151">
        <f t="shared" si="75"/>
        <v>0</v>
      </c>
      <c r="K84" s="151">
        <f t="shared" si="75"/>
        <v>0</v>
      </c>
      <c r="L84" s="151">
        <f t="shared" si="75"/>
        <v>0</v>
      </c>
      <c r="M84" s="151">
        <f t="shared" ref="M84" si="76">SUM(M86)</f>
        <v>0</v>
      </c>
      <c r="N84" s="151">
        <f t="shared" si="75"/>
        <v>0</v>
      </c>
      <c r="O84" s="151">
        <f t="shared" si="75"/>
        <v>0</v>
      </c>
      <c r="P84" s="122">
        <f t="shared" ref="P84:Q84" si="77">SUM(P85)</f>
        <v>0</v>
      </c>
      <c r="Q84" s="62">
        <f t="shared" si="77"/>
        <v>0</v>
      </c>
    </row>
    <row r="85" spans="1:17" ht="15.75" customHeight="1" x14ac:dyDescent="0.3">
      <c r="A85" s="46"/>
      <c r="B85" s="197">
        <v>32</v>
      </c>
      <c r="C85" s="44"/>
      <c r="D85" s="198" t="s">
        <v>27</v>
      </c>
      <c r="E85" s="50">
        <f t="shared" si="74"/>
        <v>0</v>
      </c>
      <c r="F85" s="50">
        <f t="shared" ref="F85:O85" si="78">SUM(F86)</f>
        <v>0</v>
      </c>
      <c r="G85" s="50">
        <f t="shared" si="78"/>
        <v>0</v>
      </c>
      <c r="H85" s="50">
        <f t="shared" si="78"/>
        <v>0</v>
      </c>
      <c r="I85" s="50"/>
      <c r="J85" s="50">
        <f t="shared" si="78"/>
        <v>0</v>
      </c>
      <c r="K85" s="50">
        <f t="shared" si="78"/>
        <v>0</v>
      </c>
      <c r="L85" s="50"/>
      <c r="M85" s="50">
        <f t="shared" si="78"/>
        <v>0</v>
      </c>
      <c r="N85" s="50">
        <f t="shared" si="78"/>
        <v>0</v>
      </c>
      <c r="O85" s="50">
        <f t="shared" si="78"/>
        <v>0</v>
      </c>
      <c r="P85" s="120">
        <v>0</v>
      </c>
      <c r="Q85" s="45">
        <v>0</v>
      </c>
    </row>
    <row r="86" spans="1:17" s="10" customFormat="1" ht="15.75" customHeight="1" x14ac:dyDescent="0.3">
      <c r="A86" s="42"/>
      <c r="B86" s="196">
        <v>329</v>
      </c>
      <c r="C86" s="46"/>
      <c r="D86" s="198" t="s">
        <v>10</v>
      </c>
      <c r="E86" s="51">
        <f t="shared" si="74"/>
        <v>0</v>
      </c>
      <c r="F86" s="52">
        <v>0</v>
      </c>
      <c r="G86" s="52">
        <v>0</v>
      </c>
      <c r="H86" s="52">
        <v>0</v>
      </c>
      <c r="I86" s="52"/>
      <c r="J86" s="52">
        <v>0</v>
      </c>
      <c r="K86" s="52">
        <v>0</v>
      </c>
      <c r="L86" s="52"/>
      <c r="M86" s="52">
        <v>0</v>
      </c>
      <c r="N86" s="52">
        <v>0</v>
      </c>
      <c r="O86" s="52">
        <v>0</v>
      </c>
      <c r="P86" s="119"/>
      <c r="Q86" s="41"/>
    </row>
    <row r="87" spans="1:17" s="10" customFormat="1" ht="14.25" customHeight="1" x14ac:dyDescent="0.3">
      <c r="A87" s="217" t="s">
        <v>154</v>
      </c>
      <c r="B87" s="291" t="s">
        <v>155</v>
      </c>
      <c r="C87" s="291"/>
      <c r="D87" s="291"/>
      <c r="E87" s="151">
        <f t="shared" si="74"/>
        <v>0</v>
      </c>
      <c r="F87" s="68">
        <f>SUM(F88+F94)</f>
        <v>0</v>
      </c>
      <c r="G87" s="68">
        <f t="shared" ref="G87:O87" si="79">SUM(G88+G94)</f>
        <v>0</v>
      </c>
      <c r="H87" s="68">
        <f t="shared" si="79"/>
        <v>0</v>
      </c>
      <c r="I87" s="68"/>
      <c r="J87" s="68">
        <f t="shared" si="79"/>
        <v>0</v>
      </c>
      <c r="K87" s="68">
        <f t="shared" si="79"/>
        <v>0</v>
      </c>
      <c r="L87" s="68">
        <f t="shared" si="79"/>
        <v>0</v>
      </c>
      <c r="M87" s="68">
        <f t="shared" ref="M87" si="80">SUM(M88+M94)</f>
        <v>0</v>
      </c>
      <c r="N87" s="68">
        <f t="shared" si="79"/>
        <v>0</v>
      </c>
      <c r="O87" s="68">
        <f t="shared" si="79"/>
        <v>0</v>
      </c>
      <c r="P87" s="125">
        <f t="shared" ref="P87:Q87" si="81">SUM(P88)</f>
        <v>0</v>
      </c>
      <c r="Q87" s="68">
        <f t="shared" si="81"/>
        <v>0</v>
      </c>
    </row>
    <row r="88" spans="1:17" ht="16.5" customHeight="1" x14ac:dyDescent="0.3">
      <c r="A88" s="42"/>
      <c r="B88" s="197">
        <v>31</v>
      </c>
      <c r="C88" s="44"/>
      <c r="D88" s="92" t="s">
        <v>26</v>
      </c>
      <c r="E88" s="50">
        <f t="shared" si="74"/>
        <v>0</v>
      </c>
      <c r="F88" s="50">
        <f>SUM(F89+F91)</f>
        <v>0</v>
      </c>
      <c r="G88" s="50">
        <f t="shared" ref="G88:O88" si="82">SUM(G89+G91)</f>
        <v>0</v>
      </c>
      <c r="H88" s="50">
        <f t="shared" si="82"/>
        <v>0</v>
      </c>
      <c r="I88" s="50"/>
      <c r="J88" s="50">
        <f t="shared" si="82"/>
        <v>0</v>
      </c>
      <c r="K88" s="50">
        <f t="shared" si="82"/>
        <v>0</v>
      </c>
      <c r="L88" s="50"/>
      <c r="M88" s="50">
        <f t="shared" ref="M88" si="83">SUM(M89+M91)</f>
        <v>0</v>
      </c>
      <c r="N88" s="50">
        <f t="shared" si="82"/>
        <v>0</v>
      </c>
      <c r="O88" s="50">
        <f t="shared" si="82"/>
        <v>0</v>
      </c>
      <c r="P88" s="74">
        <v>0</v>
      </c>
      <c r="Q88" s="49">
        <v>0</v>
      </c>
    </row>
    <row r="89" spans="1:17" ht="16.5" customHeight="1" x14ac:dyDescent="0.3">
      <c r="A89" s="42"/>
      <c r="B89" s="196">
        <v>311</v>
      </c>
      <c r="C89" s="46"/>
      <c r="D89" s="198" t="s">
        <v>5</v>
      </c>
      <c r="E89" s="51">
        <f t="shared" si="74"/>
        <v>0</v>
      </c>
      <c r="F89" s="52">
        <f t="shared" ref="F89:O89" si="84">SUM(F90)</f>
        <v>0</v>
      </c>
      <c r="G89" s="52">
        <f t="shared" si="84"/>
        <v>0</v>
      </c>
      <c r="H89" s="52">
        <f t="shared" si="84"/>
        <v>0</v>
      </c>
      <c r="I89" s="52"/>
      <c r="J89" s="52">
        <f t="shared" si="84"/>
        <v>0</v>
      </c>
      <c r="K89" s="52">
        <f t="shared" si="84"/>
        <v>0</v>
      </c>
      <c r="L89" s="52"/>
      <c r="M89" s="52">
        <f t="shared" si="84"/>
        <v>0</v>
      </c>
      <c r="N89" s="52">
        <f t="shared" si="84"/>
        <v>0</v>
      </c>
      <c r="O89" s="52">
        <f t="shared" si="84"/>
        <v>0</v>
      </c>
      <c r="P89" s="119">
        <f>SUM(Q89:T89)</f>
        <v>0</v>
      </c>
      <c r="Q89" s="41">
        <f>SUM(R89:U89)</f>
        <v>0</v>
      </c>
    </row>
    <row r="90" spans="1:17" ht="16.5" customHeight="1" x14ac:dyDescent="0.3">
      <c r="A90" s="42"/>
      <c r="B90" s="196"/>
      <c r="C90" s="46">
        <v>3111</v>
      </c>
      <c r="D90" s="198" t="s">
        <v>123</v>
      </c>
      <c r="E90" s="41">
        <f t="shared" si="74"/>
        <v>0</v>
      </c>
      <c r="F90" s="41"/>
      <c r="G90" s="41"/>
      <c r="H90" s="42"/>
      <c r="I90" s="42"/>
      <c r="J90" s="41"/>
      <c r="K90" s="41"/>
      <c r="L90" s="41"/>
      <c r="M90" s="41">
        <v>0</v>
      </c>
      <c r="N90" s="41">
        <v>0</v>
      </c>
      <c r="O90" s="41"/>
      <c r="P90" s="119"/>
      <c r="Q90" s="41"/>
    </row>
    <row r="91" spans="1:17" ht="16.5" customHeight="1" x14ac:dyDescent="0.3">
      <c r="A91" s="42"/>
      <c r="B91" s="196">
        <v>313</v>
      </c>
      <c r="C91" s="46"/>
      <c r="D91" s="198" t="s">
        <v>7</v>
      </c>
      <c r="E91" s="51">
        <f>SUM(F91:O91)</f>
        <v>0</v>
      </c>
      <c r="F91" s="52">
        <f>SUM(F92:F93)</f>
        <v>0</v>
      </c>
      <c r="G91" s="52">
        <f t="shared" ref="G91:O91" si="85">SUM(G92:G93)</f>
        <v>0</v>
      </c>
      <c r="H91" s="52">
        <f t="shared" si="85"/>
        <v>0</v>
      </c>
      <c r="I91" s="52"/>
      <c r="J91" s="52">
        <f t="shared" si="85"/>
        <v>0</v>
      </c>
      <c r="K91" s="52">
        <f t="shared" si="85"/>
        <v>0</v>
      </c>
      <c r="L91" s="52"/>
      <c r="M91" s="52">
        <f t="shared" ref="M91" si="86">SUM(M92:M93)</f>
        <v>0</v>
      </c>
      <c r="N91" s="52">
        <f t="shared" si="85"/>
        <v>0</v>
      </c>
      <c r="O91" s="52">
        <f t="shared" si="85"/>
        <v>0</v>
      </c>
      <c r="P91" s="119">
        <f>SUM(Q91:T91)</f>
        <v>0</v>
      </c>
      <c r="Q91" s="41">
        <f>SUM(R91:U91)</f>
        <v>0</v>
      </c>
    </row>
    <row r="92" spans="1:17" ht="16.5" customHeight="1" x14ac:dyDescent="0.3">
      <c r="A92" s="42"/>
      <c r="B92" s="196"/>
      <c r="C92" s="46">
        <v>3132</v>
      </c>
      <c r="D92" s="198" t="s">
        <v>7</v>
      </c>
      <c r="E92" s="41">
        <f t="shared" ref="E92:E93" si="87">SUM(F92:O92)</f>
        <v>0</v>
      </c>
      <c r="F92" s="41"/>
      <c r="G92" s="41"/>
      <c r="H92" s="42"/>
      <c r="I92" s="42"/>
      <c r="J92" s="41"/>
      <c r="K92" s="41"/>
      <c r="L92" s="41"/>
      <c r="M92" s="41">
        <v>0</v>
      </c>
      <c r="N92" s="41">
        <v>0</v>
      </c>
      <c r="O92" s="41"/>
      <c r="P92" s="119"/>
      <c r="Q92" s="41"/>
    </row>
    <row r="93" spans="1:17" ht="16.5" customHeight="1" x14ac:dyDescent="0.3">
      <c r="A93" s="42"/>
      <c r="B93" s="196"/>
      <c r="C93" s="46">
        <v>3133</v>
      </c>
      <c r="D93" s="198" t="s">
        <v>7</v>
      </c>
      <c r="E93" s="41">
        <f t="shared" si="87"/>
        <v>0</v>
      </c>
      <c r="F93" s="41"/>
      <c r="G93" s="41"/>
      <c r="H93" s="42"/>
      <c r="I93" s="42"/>
      <c r="J93" s="41"/>
      <c r="K93" s="41"/>
      <c r="L93" s="41"/>
      <c r="M93" s="41">
        <v>0</v>
      </c>
      <c r="N93" s="41">
        <v>0</v>
      </c>
      <c r="O93" s="41"/>
      <c r="P93" s="119"/>
      <c r="Q93" s="41"/>
    </row>
    <row r="94" spans="1:17" s="10" customFormat="1" ht="18.75" customHeight="1" x14ac:dyDescent="0.3">
      <c r="A94" s="42"/>
      <c r="B94" s="197">
        <v>32</v>
      </c>
      <c r="C94" s="44"/>
      <c r="D94" s="198" t="s">
        <v>27</v>
      </c>
      <c r="E94" s="50">
        <f>SUM(F94:O94)</f>
        <v>0</v>
      </c>
      <c r="F94" s="50">
        <f t="shared" ref="F94:O94" si="88">SUM(F95)</f>
        <v>0</v>
      </c>
      <c r="G94" s="50">
        <f t="shared" si="88"/>
        <v>0</v>
      </c>
      <c r="H94" s="50">
        <f t="shared" si="88"/>
        <v>0</v>
      </c>
      <c r="I94" s="50"/>
      <c r="J94" s="50">
        <f t="shared" si="88"/>
        <v>0</v>
      </c>
      <c r="K94" s="50">
        <f t="shared" si="88"/>
        <v>0</v>
      </c>
      <c r="L94" s="50"/>
      <c r="M94" s="50">
        <f t="shared" si="88"/>
        <v>0</v>
      </c>
      <c r="N94" s="50">
        <f t="shared" si="88"/>
        <v>0</v>
      </c>
      <c r="O94" s="50">
        <f t="shared" si="88"/>
        <v>0</v>
      </c>
      <c r="P94" s="127"/>
      <c r="Q94" s="41"/>
    </row>
    <row r="95" spans="1:17" s="10" customFormat="1" ht="18.75" customHeight="1" x14ac:dyDescent="0.3">
      <c r="A95" s="42"/>
      <c r="B95" s="196">
        <v>321</v>
      </c>
      <c r="C95" s="46"/>
      <c r="D95" s="198" t="s">
        <v>8</v>
      </c>
      <c r="E95" s="51">
        <f>SUM(F95:O95)</f>
        <v>0</v>
      </c>
      <c r="F95" s="52">
        <v>0</v>
      </c>
      <c r="G95" s="52"/>
      <c r="H95" s="41">
        <v>0</v>
      </c>
      <c r="I95" s="41"/>
      <c r="J95" s="52">
        <v>0</v>
      </c>
      <c r="K95" s="52">
        <v>0</v>
      </c>
      <c r="L95" s="52"/>
      <c r="M95" s="52">
        <v>0</v>
      </c>
      <c r="N95" s="52">
        <v>0</v>
      </c>
      <c r="O95" s="52">
        <v>0</v>
      </c>
      <c r="P95" s="127"/>
      <c r="Q95" s="41"/>
    </row>
    <row r="96" spans="1:17" ht="18" customHeight="1" x14ac:dyDescent="0.3">
      <c r="A96" s="218" t="s">
        <v>124</v>
      </c>
      <c r="B96" s="291" t="s">
        <v>157</v>
      </c>
      <c r="C96" s="291"/>
      <c r="D96" s="291"/>
      <c r="E96" s="151">
        <f>SUM(F96:O96)</f>
        <v>123000</v>
      </c>
      <c r="F96" s="62">
        <f>SUM(F97)</f>
        <v>0</v>
      </c>
      <c r="G96" s="62"/>
      <c r="H96" s="62">
        <f t="shared" ref="H96:J96" si="89">SUM(H97)</f>
        <v>0</v>
      </c>
      <c r="I96" s="62"/>
      <c r="J96" s="62">
        <f t="shared" si="89"/>
        <v>0</v>
      </c>
      <c r="K96" s="183">
        <f t="shared" ref="K96:Q96" si="90">SUM(K97+K102)</f>
        <v>123000</v>
      </c>
      <c r="L96" s="183">
        <f t="shared" si="90"/>
        <v>0</v>
      </c>
      <c r="M96" s="62">
        <f t="shared" si="90"/>
        <v>0</v>
      </c>
      <c r="N96" s="62">
        <f t="shared" si="90"/>
        <v>0</v>
      </c>
      <c r="O96" s="62">
        <f t="shared" si="90"/>
        <v>0</v>
      </c>
      <c r="P96" s="183">
        <f t="shared" si="90"/>
        <v>1200000</v>
      </c>
      <c r="Q96" s="183">
        <f t="shared" si="90"/>
        <v>1200000</v>
      </c>
    </row>
    <row r="97" spans="1:17" ht="16.5" customHeight="1" x14ac:dyDescent="0.3">
      <c r="A97" s="42"/>
      <c r="B97" s="197">
        <v>32</v>
      </c>
      <c r="C97" s="44"/>
      <c r="D97" s="198" t="s">
        <v>27</v>
      </c>
      <c r="E97" s="50">
        <f>SUM(F97:O97)</f>
        <v>106000</v>
      </c>
      <c r="F97" s="50">
        <f t="shared" ref="F97" si="91">SUM(F100:F101)</f>
        <v>0</v>
      </c>
      <c r="G97" s="50">
        <f>SUM(G98:G101)</f>
        <v>0</v>
      </c>
      <c r="H97" s="50">
        <f>SUM(H98:H101)</f>
        <v>0</v>
      </c>
      <c r="I97" s="50"/>
      <c r="J97" s="50">
        <f>SUM(J98:J101)</f>
        <v>0</v>
      </c>
      <c r="K97" s="50">
        <f>SUM(K98:K101)</f>
        <v>106000</v>
      </c>
      <c r="L97" s="50"/>
      <c r="M97" s="50">
        <f>SUM(M98:M101)</f>
        <v>0</v>
      </c>
      <c r="N97" s="50">
        <f>SUM(N98:N101)</f>
        <v>0</v>
      </c>
      <c r="O97" s="50">
        <f>SUM(O98:O101)</f>
        <v>0</v>
      </c>
      <c r="P97" s="74">
        <v>1200000</v>
      </c>
      <c r="Q97" s="49">
        <v>1200000</v>
      </c>
    </row>
    <row r="98" spans="1:17" ht="16.5" customHeight="1" x14ac:dyDescent="0.3">
      <c r="A98" s="42"/>
      <c r="B98" s="196">
        <v>321</v>
      </c>
      <c r="C98" s="44"/>
      <c r="D98" s="198" t="s">
        <v>8</v>
      </c>
      <c r="E98" s="51">
        <f t="shared" ref="E98:E101" si="92">SUM(F98:O98)</f>
        <v>15000</v>
      </c>
      <c r="F98" s="136">
        <v>0</v>
      </c>
      <c r="G98" s="136">
        <v>0</v>
      </c>
      <c r="H98" s="136">
        <v>0</v>
      </c>
      <c r="I98" s="136"/>
      <c r="J98" s="136">
        <v>0</v>
      </c>
      <c r="K98" s="149">
        <v>15000</v>
      </c>
      <c r="L98" s="50">
        <v>0</v>
      </c>
      <c r="M98" s="50">
        <v>0</v>
      </c>
      <c r="N98" s="50">
        <v>0</v>
      </c>
      <c r="O98" s="50">
        <v>0</v>
      </c>
      <c r="P98" s="74"/>
      <c r="Q98" s="49"/>
    </row>
    <row r="99" spans="1:17" ht="16.5" customHeight="1" x14ac:dyDescent="0.3">
      <c r="A99" s="42"/>
      <c r="B99" s="208">
        <v>322</v>
      </c>
      <c r="C99" s="46"/>
      <c r="D99" s="210" t="s">
        <v>9</v>
      </c>
      <c r="E99" s="51">
        <f t="shared" si="92"/>
        <v>3000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49">
        <v>3000</v>
      </c>
      <c r="L99" s="50">
        <v>0</v>
      </c>
      <c r="M99" s="50">
        <v>0</v>
      </c>
      <c r="N99" s="50">
        <v>0</v>
      </c>
      <c r="O99" s="50">
        <v>0</v>
      </c>
      <c r="P99" s="74"/>
      <c r="Q99" s="49"/>
    </row>
    <row r="100" spans="1:17" ht="16.5" customHeight="1" x14ac:dyDescent="0.3">
      <c r="A100" s="42"/>
      <c r="B100" s="196">
        <v>323</v>
      </c>
      <c r="C100" s="46"/>
      <c r="D100" s="71" t="s">
        <v>10</v>
      </c>
      <c r="E100" s="51">
        <f t="shared" si="92"/>
        <v>18000</v>
      </c>
      <c r="F100" s="136">
        <v>0</v>
      </c>
      <c r="G100" s="136">
        <v>0</v>
      </c>
      <c r="H100" s="136">
        <v>0</v>
      </c>
      <c r="I100" s="136"/>
      <c r="J100" s="136">
        <v>0</v>
      </c>
      <c r="K100" s="52">
        <v>18000</v>
      </c>
      <c r="L100" s="52"/>
      <c r="M100" s="41">
        <v>0</v>
      </c>
      <c r="N100" s="41">
        <v>0</v>
      </c>
      <c r="O100" s="41">
        <v>0</v>
      </c>
      <c r="P100" s="119">
        <f t="shared" ref="P100:Q101" si="93">SUM(Q100:T100)</f>
        <v>0</v>
      </c>
      <c r="Q100" s="41">
        <f t="shared" si="93"/>
        <v>0</v>
      </c>
    </row>
    <row r="101" spans="1:17" ht="16.5" customHeight="1" x14ac:dyDescent="0.3">
      <c r="A101" s="42"/>
      <c r="B101" s="196">
        <v>329</v>
      </c>
      <c r="C101" s="46"/>
      <c r="D101" s="198" t="s">
        <v>3</v>
      </c>
      <c r="E101" s="51">
        <f t="shared" si="92"/>
        <v>70000</v>
      </c>
      <c r="F101" s="136">
        <v>0</v>
      </c>
      <c r="G101" s="136">
        <v>0</v>
      </c>
      <c r="H101" s="136">
        <v>0</v>
      </c>
      <c r="I101" s="136"/>
      <c r="J101" s="136">
        <v>0</v>
      </c>
      <c r="K101" s="52">
        <v>70000</v>
      </c>
      <c r="L101" s="52"/>
      <c r="M101" s="41">
        <v>0</v>
      </c>
      <c r="N101" s="41">
        <v>0</v>
      </c>
      <c r="O101" s="41">
        <v>0</v>
      </c>
      <c r="P101" s="119">
        <f t="shared" si="93"/>
        <v>0</v>
      </c>
      <c r="Q101" s="41">
        <f t="shared" si="93"/>
        <v>0</v>
      </c>
    </row>
    <row r="102" spans="1:17" ht="16.5" customHeight="1" x14ac:dyDescent="0.3">
      <c r="A102" s="42"/>
      <c r="B102" s="150">
        <v>42</v>
      </c>
      <c r="C102" s="46"/>
      <c r="D102" s="198" t="s">
        <v>29</v>
      </c>
      <c r="E102" s="50">
        <f>SUM(F102:O102)</f>
        <v>17000</v>
      </c>
      <c r="F102" s="50">
        <f t="shared" ref="F102:J102" si="94">SUM(F103:F104)</f>
        <v>0</v>
      </c>
      <c r="G102" s="50">
        <f t="shared" si="94"/>
        <v>0</v>
      </c>
      <c r="H102" s="50">
        <f t="shared" si="94"/>
        <v>0</v>
      </c>
      <c r="I102" s="50"/>
      <c r="J102" s="50">
        <f t="shared" si="94"/>
        <v>0</v>
      </c>
      <c r="K102" s="50">
        <f>SUM(K103:K104)</f>
        <v>17000</v>
      </c>
      <c r="L102" s="50"/>
      <c r="M102" s="50">
        <f t="shared" ref="M102" si="95">SUM(M103:M104)</f>
        <v>0</v>
      </c>
      <c r="N102" s="50">
        <f t="shared" ref="N102:O102" si="96">SUM(N103:N104)</f>
        <v>0</v>
      </c>
      <c r="O102" s="50">
        <f t="shared" si="96"/>
        <v>0</v>
      </c>
      <c r="P102" s="119"/>
      <c r="Q102" s="41"/>
    </row>
    <row r="103" spans="1:17" ht="16.5" customHeight="1" x14ac:dyDescent="0.3">
      <c r="A103" s="42"/>
      <c r="B103" s="158">
        <v>422</v>
      </c>
      <c r="C103" s="46"/>
      <c r="D103" s="71" t="s">
        <v>13</v>
      </c>
      <c r="E103" s="51">
        <f t="shared" ref="E103:E104" si="97">SUM(F103:O103)</f>
        <v>13000</v>
      </c>
      <c r="F103" s="136">
        <v>0</v>
      </c>
      <c r="G103" s="136">
        <v>0</v>
      </c>
      <c r="H103" s="136">
        <v>0</v>
      </c>
      <c r="I103" s="136"/>
      <c r="J103" s="136">
        <v>0</v>
      </c>
      <c r="K103" s="149">
        <v>13000</v>
      </c>
      <c r="L103" s="149"/>
      <c r="M103" s="41">
        <v>0</v>
      </c>
      <c r="N103" s="41">
        <v>0</v>
      </c>
      <c r="O103" s="41">
        <v>0</v>
      </c>
      <c r="P103" s="119"/>
      <c r="Q103" s="41"/>
    </row>
    <row r="104" spans="1:17" ht="16.5" customHeight="1" x14ac:dyDescent="0.3">
      <c r="A104" s="42"/>
      <c r="B104" s="161">
        <v>424</v>
      </c>
      <c r="C104" s="46"/>
      <c r="D104" s="71" t="s">
        <v>14</v>
      </c>
      <c r="E104" s="51">
        <f t="shared" si="97"/>
        <v>4000</v>
      </c>
      <c r="F104" s="136">
        <v>0</v>
      </c>
      <c r="G104" s="136">
        <v>0</v>
      </c>
      <c r="H104" s="136">
        <v>0</v>
      </c>
      <c r="I104" s="136"/>
      <c r="J104" s="136">
        <v>0</v>
      </c>
      <c r="K104" s="136">
        <v>4000</v>
      </c>
      <c r="L104" s="136"/>
      <c r="M104" s="136">
        <v>0</v>
      </c>
      <c r="N104" s="136">
        <v>0</v>
      </c>
      <c r="O104" s="136">
        <v>0</v>
      </c>
      <c r="P104" s="119"/>
      <c r="Q104" s="41"/>
    </row>
    <row r="105" spans="1:17" ht="14.25" customHeight="1" x14ac:dyDescent="0.3">
      <c r="A105" s="218" t="s">
        <v>126</v>
      </c>
      <c r="B105" s="72" t="s">
        <v>23</v>
      </c>
      <c r="C105" s="47"/>
      <c r="D105" s="72"/>
      <c r="E105" s="151">
        <f>SUM(F105:O105)</f>
        <v>105000</v>
      </c>
      <c r="F105" s="62">
        <f t="shared" ref="F105" si="98">SUM(F106)</f>
        <v>0</v>
      </c>
      <c r="G105" s="62">
        <f t="shared" ref="G105:J105" si="99">SUM(G106+G117)</f>
        <v>0</v>
      </c>
      <c r="H105" s="62">
        <f t="shared" si="99"/>
        <v>0</v>
      </c>
      <c r="I105" s="62"/>
      <c r="J105" s="62">
        <f t="shared" si="99"/>
        <v>0</v>
      </c>
      <c r="K105" s="62">
        <f>SUM(K106+K117+K118)</f>
        <v>0</v>
      </c>
      <c r="L105" s="62">
        <f>SUM(L106+L117+L118)</f>
        <v>0</v>
      </c>
      <c r="M105" s="62">
        <f>SUM(M106+M117+M118)</f>
        <v>0</v>
      </c>
      <c r="N105" s="62">
        <f>SUM(N106+N117+N118)</f>
        <v>105000</v>
      </c>
      <c r="O105" s="62">
        <f>SUM(O106+O117)</f>
        <v>0</v>
      </c>
      <c r="P105" s="183">
        <f t="shared" ref="P105:Q105" si="100">SUM(P106+P117+P118)</f>
        <v>200000</v>
      </c>
      <c r="Q105" s="183">
        <f t="shared" si="100"/>
        <v>200000</v>
      </c>
    </row>
    <row r="106" spans="1:17" s="13" customFormat="1" ht="15.75" customHeight="1" x14ac:dyDescent="0.3">
      <c r="A106" s="42"/>
      <c r="B106" s="197">
        <v>32</v>
      </c>
      <c r="C106" s="44"/>
      <c r="D106" s="92" t="s">
        <v>27</v>
      </c>
      <c r="E106" s="50">
        <f>SUM(F106:O106)</f>
        <v>102000</v>
      </c>
      <c r="F106" s="50">
        <f>SUM(F107+F113)</f>
        <v>0</v>
      </c>
      <c r="G106" s="50">
        <f>SUM(G107+G113)</f>
        <v>0</v>
      </c>
      <c r="H106" s="50">
        <f>SUM(H107+H113)</f>
        <v>0</v>
      </c>
      <c r="I106" s="50"/>
      <c r="J106" s="50">
        <f>SUM(J107+J113)</f>
        <v>0</v>
      </c>
      <c r="K106" s="50">
        <f>SUM(K113+K110+K112+K107)</f>
        <v>0</v>
      </c>
      <c r="L106" s="50"/>
      <c r="M106" s="50">
        <f>SUM(M113+M110+M112+M107)</f>
        <v>0</v>
      </c>
      <c r="N106" s="50">
        <f>SUM(N113+N110+N112+N107)</f>
        <v>102000</v>
      </c>
      <c r="O106" s="50">
        <f>SUM(O113+O110+O112+O107)</f>
        <v>0</v>
      </c>
      <c r="P106" s="74">
        <v>200000</v>
      </c>
      <c r="Q106" s="49">
        <v>200000</v>
      </c>
    </row>
    <row r="107" spans="1:17" ht="15.75" customHeight="1" x14ac:dyDescent="0.3">
      <c r="A107" s="42"/>
      <c r="B107" s="196">
        <v>321</v>
      </c>
      <c r="C107" s="46"/>
      <c r="D107" s="198" t="s">
        <v>8</v>
      </c>
      <c r="E107" s="51">
        <f>SUM(F107:O107)</f>
        <v>71400</v>
      </c>
      <c r="F107" s="52">
        <f>SUM(F108:F108)</f>
        <v>0</v>
      </c>
      <c r="G107" s="52">
        <f t="shared" ref="G107:H107" si="101">SUM(G108:G108)</f>
        <v>0</v>
      </c>
      <c r="H107" s="52">
        <f t="shared" si="101"/>
        <v>0</v>
      </c>
      <c r="I107" s="52"/>
      <c r="J107" s="52">
        <f>SUM(J108:J108)</f>
        <v>0</v>
      </c>
      <c r="K107" s="52">
        <f>SUM(K108:K109)</f>
        <v>0</v>
      </c>
      <c r="L107" s="52"/>
      <c r="M107" s="52">
        <f>SUM(M108:M109)</f>
        <v>0</v>
      </c>
      <c r="N107" s="52">
        <f>SUM(N108:N109)</f>
        <v>71400</v>
      </c>
      <c r="O107" s="52">
        <f>SUM(O108:O109)</f>
        <v>0</v>
      </c>
      <c r="P107" s="119">
        <f>SUM(Q100:T100)</f>
        <v>0</v>
      </c>
      <c r="Q107" s="119">
        <f>SUM(R100:U100)</f>
        <v>0</v>
      </c>
    </row>
    <row r="108" spans="1:17" ht="15.75" customHeight="1" x14ac:dyDescent="0.3">
      <c r="A108" s="42"/>
      <c r="B108" s="196"/>
      <c r="C108" s="46">
        <v>3211</v>
      </c>
      <c r="D108" s="198" t="s">
        <v>8</v>
      </c>
      <c r="E108" s="41">
        <f t="shared" ref="E108:E109" si="102">SUM(F108:O108)</f>
        <v>71400</v>
      </c>
      <c r="F108" s="41"/>
      <c r="G108" s="41"/>
      <c r="H108" s="42"/>
      <c r="I108" s="42"/>
      <c r="J108" s="41"/>
      <c r="K108" s="41"/>
      <c r="L108" s="41"/>
      <c r="M108" s="41">
        <v>0</v>
      </c>
      <c r="N108" s="41">
        <v>71400</v>
      </c>
      <c r="O108" s="41"/>
      <c r="P108" s="119"/>
      <c r="Q108" s="119"/>
    </row>
    <row r="109" spans="1:17" ht="15.75" customHeight="1" x14ac:dyDescent="0.3">
      <c r="A109" s="42"/>
      <c r="B109" s="196"/>
      <c r="C109" s="46">
        <v>3213</v>
      </c>
      <c r="D109" s="55" t="s">
        <v>52</v>
      </c>
      <c r="E109" s="41">
        <f t="shared" si="102"/>
        <v>0</v>
      </c>
      <c r="F109" s="41"/>
      <c r="G109" s="41"/>
      <c r="H109" s="42"/>
      <c r="I109" s="42"/>
      <c r="J109" s="41"/>
      <c r="K109" s="41"/>
      <c r="L109" s="41"/>
      <c r="M109" s="41">
        <v>0</v>
      </c>
      <c r="N109" s="41">
        <v>0</v>
      </c>
      <c r="O109" s="41"/>
      <c r="P109" s="119"/>
      <c r="Q109" s="119"/>
    </row>
    <row r="110" spans="1:17" ht="18.75" customHeight="1" x14ac:dyDescent="0.3">
      <c r="A110" s="42"/>
      <c r="B110" s="196">
        <v>322</v>
      </c>
      <c r="C110" s="46"/>
      <c r="D110" s="198" t="s">
        <v>9</v>
      </c>
      <c r="E110" s="51">
        <f>SUM(F110:O110)</f>
        <v>4000</v>
      </c>
      <c r="F110" s="52">
        <f t="shared" ref="F110:N110" si="103">SUM(F111)</f>
        <v>0</v>
      </c>
      <c r="G110" s="52">
        <f t="shared" si="103"/>
        <v>0</v>
      </c>
      <c r="H110" s="52">
        <f t="shared" si="103"/>
        <v>0</v>
      </c>
      <c r="I110" s="52"/>
      <c r="J110" s="52">
        <f t="shared" si="103"/>
        <v>0</v>
      </c>
      <c r="K110" s="52">
        <f t="shared" si="103"/>
        <v>0</v>
      </c>
      <c r="L110" s="52"/>
      <c r="M110" s="52">
        <f t="shared" si="103"/>
        <v>0</v>
      </c>
      <c r="N110" s="52">
        <f t="shared" si="103"/>
        <v>4000</v>
      </c>
      <c r="O110" s="52">
        <f>SUM(O111)</f>
        <v>0</v>
      </c>
      <c r="P110" s="119">
        <f t="shared" ref="P110:Q111" si="104">SUM(Q110:T110)</f>
        <v>0</v>
      </c>
      <c r="Q110" s="119">
        <f t="shared" si="104"/>
        <v>0</v>
      </c>
    </row>
    <row r="111" spans="1:17" ht="18.75" customHeight="1" x14ac:dyDescent="0.3">
      <c r="A111" s="42"/>
      <c r="B111" s="196"/>
      <c r="C111" s="46">
        <v>3221</v>
      </c>
      <c r="D111" s="55" t="s">
        <v>53</v>
      </c>
      <c r="E111" s="41">
        <f t="shared" ref="E111:E115" si="105">SUM(F111:O111)</f>
        <v>4000</v>
      </c>
      <c r="F111" s="41"/>
      <c r="G111" s="41"/>
      <c r="H111" s="41"/>
      <c r="I111" s="41"/>
      <c r="J111" s="41"/>
      <c r="K111" s="41"/>
      <c r="L111" s="41"/>
      <c r="M111" s="41">
        <v>0</v>
      </c>
      <c r="N111" s="41">
        <v>4000</v>
      </c>
      <c r="O111" s="41"/>
      <c r="P111" s="119">
        <f t="shared" si="104"/>
        <v>0</v>
      </c>
      <c r="Q111" s="119">
        <f t="shared" si="104"/>
        <v>0</v>
      </c>
    </row>
    <row r="112" spans="1:17" ht="18.75" customHeight="1" x14ac:dyDescent="0.3">
      <c r="A112" s="42"/>
      <c r="B112" s="196">
        <v>323</v>
      </c>
      <c r="C112" s="46"/>
      <c r="D112" s="71" t="s">
        <v>10</v>
      </c>
      <c r="E112" s="51">
        <f t="shared" si="105"/>
        <v>15000</v>
      </c>
      <c r="F112" s="136">
        <v>0</v>
      </c>
      <c r="G112" s="136">
        <v>0</v>
      </c>
      <c r="H112" s="136">
        <v>0</v>
      </c>
      <c r="I112" s="136"/>
      <c r="J112" s="136">
        <v>0</v>
      </c>
      <c r="K112" s="136"/>
      <c r="L112" s="136"/>
      <c r="M112" s="136">
        <v>0</v>
      </c>
      <c r="N112" s="136">
        <v>15000</v>
      </c>
      <c r="O112" s="52">
        <v>0</v>
      </c>
      <c r="P112" s="119"/>
      <c r="Q112" s="119"/>
    </row>
    <row r="113" spans="1:17" ht="15.75" customHeight="1" x14ac:dyDescent="0.3">
      <c r="A113" s="42"/>
      <c r="B113" s="196">
        <v>329</v>
      </c>
      <c r="C113" s="46"/>
      <c r="D113" s="198" t="s">
        <v>3</v>
      </c>
      <c r="E113" s="51">
        <f t="shared" si="105"/>
        <v>11600</v>
      </c>
      <c r="F113" s="52">
        <f>SUM(F114:F115)</f>
        <v>0</v>
      </c>
      <c r="G113" s="52">
        <f t="shared" ref="G113:K113" si="106">SUM(G114:G115)</f>
        <v>0</v>
      </c>
      <c r="H113" s="52">
        <f t="shared" si="106"/>
        <v>0</v>
      </c>
      <c r="I113" s="52">
        <f t="shared" si="106"/>
        <v>0</v>
      </c>
      <c r="J113" s="52">
        <f t="shared" si="106"/>
        <v>0</v>
      </c>
      <c r="K113" s="52">
        <f t="shared" si="106"/>
        <v>0</v>
      </c>
      <c r="L113" s="52"/>
      <c r="M113" s="52">
        <f t="shared" ref="M113" si="107">SUM(M114:M115)</f>
        <v>0</v>
      </c>
      <c r="N113" s="52">
        <f t="shared" ref="N113" si="108">SUM(N114:N115)</f>
        <v>11600</v>
      </c>
      <c r="O113" s="52">
        <f>SUM(O114:O115)</f>
        <v>0</v>
      </c>
      <c r="P113" s="119">
        <f>SUM(Q124:T124)</f>
        <v>0</v>
      </c>
      <c r="Q113" s="119">
        <f>SUM(R124:U124)</f>
        <v>0</v>
      </c>
    </row>
    <row r="114" spans="1:17" ht="15.75" customHeight="1" x14ac:dyDescent="0.3">
      <c r="A114" s="42"/>
      <c r="B114" s="196"/>
      <c r="C114" s="46">
        <v>3292</v>
      </c>
      <c r="D114" s="198" t="s">
        <v>127</v>
      </c>
      <c r="E114" s="41">
        <f t="shared" si="105"/>
        <v>1600</v>
      </c>
      <c r="F114" s="52"/>
      <c r="G114" s="52"/>
      <c r="H114" s="52"/>
      <c r="I114" s="52"/>
      <c r="J114" s="52"/>
      <c r="K114" s="41"/>
      <c r="L114" s="41"/>
      <c r="M114" s="41">
        <v>0</v>
      </c>
      <c r="N114" s="41">
        <v>1600</v>
      </c>
      <c r="O114" s="41"/>
      <c r="P114" s="119"/>
      <c r="Q114" s="119"/>
    </row>
    <row r="115" spans="1:17" ht="15.75" customHeight="1" x14ac:dyDescent="0.3">
      <c r="A115" s="42"/>
      <c r="B115" s="196"/>
      <c r="C115" s="46">
        <v>3299</v>
      </c>
      <c r="D115" s="198" t="s">
        <v>128</v>
      </c>
      <c r="E115" s="41">
        <f t="shared" si="105"/>
        <v>10000</v>
      </c>
      <c r="F115" s="41"/>
      <c r="G115" s="41"/>
      <c r="H115" s="42"/>
      <c r="I115" s="42"/>
      <c r="J115" s="41"/>
      <c r="K115" s="41"/>
      <c r="L115" s="41"/>
      <c r="M115" s="41">
        <v>0</v>
      </c>
      <c r="N115" s="41">
        <v>10000</v>
      </c>
      <c r="O115" s="41"/>
      <c r="P115" s="119"/>
      <c r="Q115" s="119"/>
    </row>
    <row r="116" spans="1:17" ht="15.75" customHeight="1" x14ac:dyDescent="0.3">
      <c r="A116" s="42"/>
      <c r="B116" s="197">
        <v>34</v>
      </c>
      <c r="C116" s="46"/>
      <c r="D116" s="198" t="s">
        <v>28</v>
      </c>
      <c r="E116" s="50">
        <f t="shared" ref="E116:E121" si="109">SUM(F116:O116)</f>
        <v>0</v>
      </c>
      <c r="F116" s="50">
        <f t="shared" ref="F116:N116" si="110">SUM(F117)</f>
        <v>0</v>
      </c>
      <c r="G116" s="50">
        <f t="shared" si="110"/>
        <v>0</v>
      </c>
      <c r="H116" s="50">
        <f t="shared" si="110"/>
        <v>0</v>
      </c>
      <c r="I116" s="50"/>
      <c r="J116" s="50">
        <f t="shared" si="110"/>
        <v>0</v>
      </c>
      <c r="K116" s="50">
        <f t="shared" si="110"/>
        <v>0</v>
      </c>
      <c r="L116" s="50"/>
      <c r="M116" s="50">
        <f t="shared" si="110"/>
        <v>0</v>
      </c>
      <c r="N116" s="50">
        <f t="shared" si="110"/>
        <v>0</v>
      </c>
      <c r="O116" s="50">
        <f>SUM(O117)</f>
        <v>0</v>
      </c>
      <c r="P116" s="119"/>
      <c r="Q116" s="119"/>
    </row>
    <row r="117" spans="1:17" ht="15.75" customHeight="1" x14ac:dyDescent="0.3">
      <c r="A117" s="42"/>
      <c r="B117" s="196">
        <v>343</v>
      </c>
      <c r="C117" s="46"/>
      <c r="D117" s="198" t="s">
        <v>11</v>
      </c>
      <c r="E117" s="51">
        <f t="shared" si="109"/>
        <v>0</v>
      </c>
      <c r="F117" s="52">
        <v>0</v>
      </c>
      <c r="G117" s="52">
        <v>0</v>
      </c>
      <c r="H117" s="83">
        <v>0</v>
      </c>
      <c r="I117" s="83"/>
      <c r="J117" s="52">
        <v>0</v>
      </c>
      <c r="K117" s="52"/>
      <c r="L117" s="52"/>
      <c r="M117" s="52">
        <v>0</v>
      </c>
      <c r="N117" s="52">
        <v>0</v>
      </c>
      <c r="O117" s="52">
        <v>0</v>
      </c>
      <c r="P117" s="119"/>
      <c r="Q117" s="119"/>
    </row>
    <row r="118" spans="1:17" ht="15.75" customHeight="1" x14ac:dyDescent="0.3">
      <c r="A118" s="42"/>
      <c r="B118" s="158">
        <v>422</v>
      </c>
      <c r="C118" s="46"/>
      <c r="D118" s="71" t="s">
        <v>13</v>
      </c>
      <c r="E118" s="51">
        <f t="shared" si="109"/>
        <v>3000</v>
      </c>
      <c r="F118" s="52"/>
      <c r="G118" s="52"/>
      <c r="H118" s="83"/>
      <c r="I118" s="83"/>
      <c r="J118" s="52"/>
      <c r="K118" s="52"/>
      <c r="L118" s="52"/>
      <c r="M118" s="52">
        <v>0</v>
      </c>
      <c r="N118" s="52">
        <v>3000</v>
      </c>
      <c r="O118" s="52"/>
      <c r="P118" s="119"/>
      <c r="Q118" s="119"/>
    </row>
    <row r="119" spans="1:17" ht="15.6" x14ac:dyDescent="0.3">
      <c r="A119" s="218" t="s">
        <v>125</v>
      </c>
      <c r="B119" s="72" t="s">
        <v>22</v>
      </c>
      <c r="C119" s="47"/>
      <c r="D119" s="72"/>
      <c r="E119" s="151">
        <f t="shared" si="109"/>
        <v>14500</v>
      </c>
      <c r="F119" s="62">
        <f t="shared" ref="F119" si="111">SUM(F121)</f>
        <v>0</v>
      </c>
      <c r="G119" s="62">
        <f t="shared" ref="G119:J119" si="112">SUM(G120+G123)</f>
        <v>0</v>
      </c>
      <c r="H119" s="62">
        <f t="shared" si="112"/>
        <v>0</v>
      </c>
      <c r="I119" s="62"/>
      <c r="J119" s="62">
        <f t="shared" si="112"/>
        <v>0</v>
      </c>
      <c r="K119" s="183">
        <f>SUM(K120+K123+K129)</f>
        <v>14500</v>
      </c>
      <c r="L119" s="183">
        <f>SUM(L120+L123+L129)</f>
        <v>0</v>
      </c>
      <c r="M119" s="62">
        <f>SUM(M120+M123)</f>
        <v>0</v>
      </c>
      <c r="N119" s="62">
        <f>SUM(N120+N123)</f>
        <v>0</v>
      </c>
      <c r="O119" s="62">
        <f>SUM(O120+O123)</f>
        <v>0</v>
      </c>
      <c r="P119" s="183">
        <f t="shared" ref="P119:Q119" si="113">SUM(P120+P123+P129)</f>
        <v>15000</v>
      </c>
      <c r="Q119" s="183">
        <f t="shared" si="113"/>
        <v>15000</v>
      </c>
    </row>
    <row r="120" spans="1:17" s="10" customFormat="1" ht="16.5" customHeight="1" x14ac:dyDescent="0.3">
      <c r="A120" s="46"/>
      <c r="B120" s="197">
        <v>31</v>
      </c>
      <c r="C120" s="44"/>
      <c r="D120" s="92" t="s">
        <v>26</v>
      </c>
      <c r="E120" s="50">
        <f t="shared" si="109"/>
        <v>0</v>
      </c>
      <c r="F120" s="50">
        <f t="shared" ref="F120:J121" si="114">SUM(F121)</f>
        <v>0</v>
      </c>
      <c r="G120" s="50">
        <f t="shared" si="114"/>
        <v>0</v>
      </c>
      <c r="H120" s="50">
        <f t="shared" si="114"/>
        <v>0</v>
      </c>
      <c r="I120" s="50"/>
      <c r="J120" s="50">
        <f t="shared" si="114"/>
        <v>0</v>
      </c>
      <c r="K120" s="50">
        <f>SUM(K121)</f>
        <v>0</v>
      </c>
      <c r="L120" s="50"/>
      <c r="M120" s="50">
        <f>SUM(M121)</f>
        <v>0</v>
      </c>
      <c r="N120" s="50">
        <f>SUM(N121)</f>
        <v>0</v>
      </c>
      <c r="O120" s="50">
        <f>SUM(O121)</f>
        <v>0</v>
      </c>
      <c r="P120" s="128">
        <v>15000</v>
      </c>
      <c r="Q120" s="49">
        <v>15000</v>
      </c>
    </row>
    <row r="121" spans="1:17" ht="16.5" customHeight="1" x14ac:dyDescent="0.3">
      <c r="A121" s="42"/>
      <c r="B121" s="196">
        <v>311</v>
      </c>
      <c r="C121" s="46"/>
      <c r="D121" s="198" t="s">
        <v>5</v>
      </c>
      <c r="E121" s="51">
        <f t="shared" si="109"/>
        <v>0</v>
      </c>
      <c r="F121" s="136">
        <f t="shared" si="114"/>
        <v>0</v>
      </c>
      <c r="G121" s="136">
        <f t="shared" si="114"/>
        <v>0</v>
      </c>
      <c r="H121" s="136">
        <f t="shared" si="114"/>
        <v>0</v>
      </c>
      <c r="I121" s="136"/>
      <c r="J121" s="136">
        <f t="shared" si="114"/>
        <v>0</v>
      </c>
      <c r="K121" s="136">
        <f>SUM(K122)</f>
        <v>0</v>
      </c>
      <c r="L121" s="136"/>
      <c r="M121" s="136">
        <f t="shared" ref="M121:O121" si="115">SUM(M122)</f>
        <v>0</v>
      </c>
      <c r="N121" s="136">
        <f t="shared" si="115"/>
        <v>0</v>
      </c>
      <c r="O121" s="136">
        <f t="shared" si="115"/>
        <v>0</v>
      </c>
      <c r="P121" s="74"/>
      <c r="Q121" s="49"/>
    </row>
    <row r="122" spans="1:17" ht="16.5" customHeight="1" x14ac:dyDescent="0.3">
      <c r="A122" s="42"/>
      <c r="B122" s="196"/>
      <c r="C122" s="46">
        <v>3111</v>
      </c>
      <c r="D122" s="198" t="s">
        <v>123</v>
      </c>
      <c r="E122" s="41">
        <f t="shared" ref="E122" si="116">SUM(F122:O122)</f>
        <v>0</v>
      </c>
      <c r="F122" s="41"/>
      <c r="G122" s="41"/>
      <c r="H122" s="69"/>
      <c r="I122" s="69"/>
      <c r="J122" s="70"/>
      <c r="K122" s="41"/>
      <c r="L122" s="41"/>
      <c r="M122" s="41"/>
      <c r="N122" s="41"/>
      <c r="O122" s="41"/>
      <c r="P122" s="119">
        <f t="shared" ref="P122:Q127" si="117">SUM(Q122:T122)</f>
        <v>0</v>
      </c>
      <c r="Q122" s="41">
        <f t="shared" si="117"/>
        <v>0</v>
      </c>
    </row>
    <row r="123" spans="1:17" ht="16.5" customHeight="1" x14ac:dyDescent="0.3">
      <c r="A123" s="42"/>
      <c r="B123" s="197">
        <v>32</v>
      </c>
      <c r="C123" s="46"/>
      <c r="D123" s="198" t="s">
        <v>27</v>
      </c>
      <c r="E123" s="50">
        <f>SUM(F123:O123)</f>
        <v>12500</v>
      </c>
      <c r="F123" s="50">
        <f t="shared" ref="F123:J123" si="118">SUM(F124+F128)</f>
        <v>0</v>
      </c>
      <c r="G123" s="50">
        <f t="shared" si="118"/>
        <v>0</v>
      </c>
      <c r="H123" s="50">
        <f t="shared" si="118"/>
        <v>0</v>
      </c>
      <c r="I123" s="50"/>
      <c r="J123" s="50">
        <f t="shared" si="118"/>
        <v>0</v>
      </c>
      <c r="K123" s="50">
        <f>SUM(K124+K128)</f>
        <v>12500</v>
      </c>
      <c r="L123" s="50"/>
      <c r="M123" s="50">
        <f t="shared" ref="M123" si="119">SUM(M124+M128)</f>
        <v>0</v>
      </c>
      <c r="N123" s="50">
        <f t="shared" ref="N123:O123" si="120">SUM(N124+N128)</f>
        <v>0</v>
      </c>
      <c r="O123" s="50">
        <f t="shared" si="120"/>
        <v>0</v>
      </c>
      <c r="P123" s="120"/>
      <c r="Q123" s="45"/>
    </row>
    <row r="124" spans="1:17" ht="16.5" customHeight="1" x14ac:dyDescent="0.3">
      <c r="A124" s="42"/>
      <c r="B124" s="196">
        <v>323</v>
      </c>
      <c r="C124" s="46"/>
      <c r="D124" s="71" t="s">
        <v>10</v>
      </c>
      <c r="E124" s="51">
        <f>SUM(F124:O124)</f>
        <v>12500</v>
      </c>
      <c r="F124" s="52">
        <f t="shared" ref="F124:J124" si="121">SUM(F126:F127)</f>
        <v>0</v>
      </c>
      <c r="G124" s="52">
        <f t="shared" si="121"/>
        <v>0</v>
      </c>
      <c r="H124" s="52">
        <f t="shared" si="121"/>
        <v>0</v>
      </c>
      <c r="I124" s="52"/>
      <c r="J124" s="52">
        <f t="shared" si="121"/>
        <v>0</v>
      </c>
      <c r="K124" s="52">
        <f>SUM(K125:K127)</f>
        <v>12500</v>
      </c>
      <c r="L124" s="52"/>
      <c r="M124" s="52">
        <f>SUM(M126:M127)</f>
        <v>0</v>
      </c>
      <c r="N124" s="52">
        <f>SUM(N126:N127)</f>
        <v>0</v>
      </c>
      <c r="O124" s="52">
        <f>SUM(O126:O127)</f>
        <v>0</v>
      </c>
      <c r="P124" s="119">
        <f t="shared" si="117"/>
        <v>0</v>
      </c>
      <c r="Q124" s="41">
        <f t="shared" si="117"/>
        <v>0</v>
      </c>
    </row>
    <row r="125" spans="1:17" ht="16.5" customHeight="1" x14ac:dyDescent="0.3">
      <c r="A125" s="42"/>
      <c r="B125" s="196"/>
      <c r="C125" s="46">
        <v>3231</v>
      </c>
      <c r="D125" s="55" t="s">
        <v>56</v>
      </c>
      <c r="E125" s="54">
        <f>SUM(F125:O125)</f>
        <v>0</v>
      </c>
      <c r="F125" s="52"/>
      <c r="G125" s="52"/>
      <c r="H125" s="52"/>
      <c r="I125" s="52"/>
      <c r="J125" s="52"/>
      <c r="K125" s="52">
        <v>0</v>
      </c>
      <c r="L125" s="52"/>
      <c r="M125" s="52"/>
      <c r="N125" s="52"/>
      <c r="O125" s="52"/>
      <c r="P125" s="119"/>
      <c r="Q125" s="41"/>
    </row>
    <row r="126" spans="1:17" ht="16.5" customHeight="1" x14ac:dyDescent="0.3">
      <c r="A126" s="42"/>
      <c r="B126" s="196"/>
      <c r="C126" s="46">
        <v>3232</v>
      </c>
      <c r="D126" s="198" t="s">
        <v>99</v>
      </c>
      <c r="E126" s="41">
        <f t="shared" ref="E126:E127" si="122">SUM(F126:O126)</f>
        <v>0</v>
      </c>
      <c r="F126" s="41"/>
      <c r="G126" s="41"/>
      <c r="H126" s="42"/>
      <c r="I126" s="42"/>
      <c r="J126" s="41"/>
      <c r="K126" s="41">
        <v>0</v>
      </c>
      <c r="L126" s="41"/>
      <c r="M126" s="52"/>
      <c r="N126" s="52"/>
      <c r="O126" s="52"/>
      <c r="P126" s="119"/>
      <c r="Q126" s="41"/>
    </row>
    <row r="127" spans="1:17" ht="16.5" customHeight="1" x14ac:dyDescent="0.3">
      <c r="A127" s="42"/>
      <c r="B127" s="196"/>
      <c r="C127" s="46">
        <v>3237</v>
      </c>
      <c r="D127" s="71" t="s">
        <v>10</v>
      </c>
      <c r="E127" s="41">
        <f t="shared" si="122"/>
        <v>12500</v>
      </c>
      <c r="F127" s="41"/>
      <c r="G127" s="41"/>
      <c r="H127" s="42"/>
      <c r="I127" s="42"/>
      <c r="J127" s="41">
        <v>0</v>
      </c>
      <c r="K127" s="41">
        <v>12500</v>
      </c>
      <c r="L127" s="41"/>
      <c r="M127" s="41"/>
      <c r="N127" s="41"/>
      <c r="O127" s="41"/>
      <c r="P127" s="119">
        <f t="shared" si="117"/>
        <v>0</v>
      </c>
      <c r="Q127" s="41">
        <f t="shared" si="117"/>
        <v>0</v>
      </c>
    </row>
    <row r="128" spans="1:17" ht="16.5" customHeight="1" x14ac:dyDescent="0.3">
      <c r="A128" s="42"/>
      <c r="B128" s="196">
        <v>329</v>
      </c>
      <c r="C128" s="46"/>
      <c r="D128" s="198" t="s">
        <v>3</v>
      </c>
      <c r="E128" s="51">
        <f>SUM(F128:O128)</f>
        <v>0</v>
      </c>
      <c r="F128" s="52">
        <v>0</v>
      </c>
      <c r="G128" s="52">
        <v>0</v>
      </c>
      <c r="H128" s="83">
        <v>0</v>
      </c>
      <c r="I128" s="83"/>
      <c r="J128" s="52">
        <v>0</v>
      </c>
      <c r="K128" s="52">
        <v>0</v>
      </c>
      <c r="L128" s="52"/>
      <c r="M128" s="52">
        <v>0</v>
      </c>
      <c r="N128" s="52">
        <v>0</v>
      </c>
      <c r="O128" s="52">
        <v>0</v>
      </c>
      <c r="P128" s="127"/>
      <c r="Q128" s="41"/>
    </row>
    <row r="129" spans="1:18" ht="15.75" customHeight="1" x14ac:dyDescent="0.3">
      <c r="A129" s="42"/>
      <c r="B129" s="158">
        <v>422</v>
      </c>
      <c r="C129" s="46"/>
      <c r="D129" s="71" t="s">
        <v>13</v>
      </c>
      <c r="E129" s="51">
        <f>SUM(F129:O129)</f>
        <v>2000</v>
      </c>
      <c r="F129" s="52"/>
      <c r="G129" s="52"/>
      <c r="H129" s="83"/>
      <c r="I129" s="83"/>
      <c r="J129" s="52"/>
      <c r="K129" s="52">
        <v>2000</v>
      </c>
      <c r="L129" s="52"/>
      <c r="M129" s="52"/>
      <c r="N129" s="52"/>
      <c r="O129" s="52"/>
      <c r="P129" s="127"/>
      <c r="Q129" s="41"/>
    </row>
    <row r="130" spans="1:18" ht="14.25" customHeight="1" x14ac:dyDescent="0.3">
      <c r="A130" s="218" t="s">
        <v>152</v>
      </c>
      <c r="B130" s="72" t="s">
        <v>153</v>
      </c>
      <c r="C130" s="47"/>
      <c r="D130" s="72"/>
      <c r="E130" s="151">
        <f>SUM(F130:O130)</f>
        <v>10000</v>
      </c>
      <c r="F130" s="62">
        <f t="shared" ref="F130:Q130" si="123">SUM(F131)</f>
        <v>0</v>
      </c>
      <c r="G130" s="62"/>
      <c r="H130" s="62">
        <f t="shared" si="123"/>
        <v>0</v>
      </c>
      <c r="I130" s="62"/>
      <c r="J130" s="62">
        <f t="shared" si="123"/>
        <v>0</v>
      </c>
      <c r="K130" s="183">
        <f t="shared" si="123"/>
        <v>0</v>
      </c>
      <c r="L130" s="183">
        <f t="shared" si="123"/>
        <v>0</v>
      </c>
      <c r="M130" s="62">
        <f t="shared" si="123"/>
        <v>0</v>
      </c>
      <c r="N130" s="62">
        <f t="shared" si="123"/>
        <v>0</v>
      </c>
      <c r="O130" s="183">
        <f t="shared" si="123"/>
        <v>10000</v>
      </c>
      <c r="P130" s="183">
        <f t="shared" si="123"/>
        <v>10000</v>
      </c>
      <c r="Q130" s="183">
        <f t="shared" si="123"/>
        <v>10000</v>
      </c>
    </row>
    <row r="131" spans="1:18" s="13" customFormat="1" ht="15.75" customHeight="1" x14ac:dyDescent="0.3">
      <c r="A131" s="42"/>
      <c r="B131" s="197">
        <v>32</v>
      </c>
      <c r="C131" s="44"/>
      <c r="D131" s="92" t="s">
        <v>27</v>
      </c>
      <c r="E131" s="50">
        <f>SUM(F131:O131)</f>
        <v>10000</v>
      </c>
      <c r="F131" s="45">
        <f>SUM(F132+F134+F136)</f>
        <v>0</v>
      </c>
      <c r="G131" s="45">
        <f t="shared" ref="G131:N131" si="124">SUM(G132+G134+G136)</f>
        <v>0</v>
      </c>
      <c r="H131" s="45">
        <f t="shared" si="124"/>
        <v>0</v>
      </c>
      <c r="I131" s="45"/>
      <c r="J131" s="45">
        <f t="shared" si="124"/>
        <v>0</v>
      </c>
      <c r="K131" s="45">
        <f t="shared" si="124"/>
        <v>0</v>
      </c>
      <c r="L131" s="45"/>
      <c r="M131" s="45">
        <f t="shared" ref="M131" si="125">SUM(M132+M134+M136)</f>
        <v>0</v>
      </c>
      <c r="N131" s="45">
        <f t="shared" si="124"/>
        <v>0</v>
      </c>
      <c r="O131" s="45">
        <f t="shared" ref="O131" si="126">SUM(O132+O134+O136)</f>
        <v>10000</v>
      </c>
      <c r="P131" s="74">
        <v>10000</v>
      </c>
      <c r="Q131" s="49">
        <v>10000</v>
      </c>
    </row>
    <row r="132" spans="1:18" ht="15.75" customHeight="1" x14ac:dyDescent="0.3">
      <c r="A132" s="42"/>
      <c r="B132" s="196">
        <v>321</v>
      </c>
      <c r="C132" s="46"/>
      <c r="D132" s="198" t="s">
        <v>8</v>
      </c>
      <c r="E132" s="51">
        <f>SUM(F132:O132)</f>
        <v>1700</v>
      </c>
      <c r="F132" s="52">
        <f t="shared" ref="F132:O132" si="127">SUM(F133:F133)</f>
        <v>0</v>
      </c>
      <c r="G132" s="52">
        <f t="shared" si="127"/>
        <v>0</v>
      </c>
      <c r="H132" s="52">
        <f t="shared" si="127"/>
        <v>0</v>
      </c>
      <c r="I132" s="52"/>
      <c r="J132" s="52">
        <f t="shared" si="127"/>
        <v>0</v>
      </c>
      <c r="K132" s="52">
        <f t="shared" si="127"/>
        <v>0</v>
      </c>
      <c r="L132" s="52"/>
      <c r="M132" s="52">
        <f t="shared" si="127"/>
        <v>0</v>
      </c>
      <c r="N132" s="52">
        <f t="shared" si="127"/>
        <v>0</v>
      </c>
      <c r="O132" s="52">
        <f t="shared" si="127"/>
        <v>1700</v>
      </c>
      <c r="P132" s="119">
        <f>SUM(Q124:T124)</f>
        <v>0</v>
      </c>
      <c r="Q132" s="41">
        <f>SUM(R124:U124)</f>
        <v>0</v>
      </c>
    </row>
    <row r="133" spans="1:18" ht="15.75" customHeight="1" x14ac:dyDescent="0.3">
      <c r="A133" s="42"/>
      <c r="B133" s="196"/>
      <c r="C133" s="46">
        <v>3211</v>
      </c>
      <c r="D133" s="198" t="s">
        <v>8</v>
      </c>
      <c r="E133" s="41">
        <f t="shared" ref="E133" si="128">SUM(F133:O133)</f>
        <v>1700</v>
      </c>
      <c r="F133" s="41"/>
      <c r="G133" s="41"/>
      <c r="H133" s="42">
        <v>0</v>
      </c>
      <c r="I133" s="42"/>
      <c r="J133" s="41"/>
      <c r="K133" s="41"/>
      <c r="L133" s="41"/>
      <c r="M133" s="41"/>
      <c r="N133" s="41"/>
      <c r="O133" s="42">
        <v>1700</v>
      </c>
      <c r="P133" s="119"/>
      <c r="Q133" s="41"/>
    </row>
    <row r="134" spans="1:18" ht="15.75" customHeight="1" x14ac:dyDescent="0.3">
      <c r="A134" s="42"/>
      <c r="B134" s="196">
        <v>322</v>
      </c>
      <c r="C134" s="44"/>
      <c r="D134" s="198" t="s">
        <v>9</v>
      </c>
      <c r="E134" s="51">
        <f>SUM(F134:O134)</f>
        <v>4000</v>
      </c>
      <c r="F134" s="52">
        <f>SUM(F135)</f>
        <v>0</v>
      </c>
      <c r="G134" s="52">
        <f t="shared" ref="G134:J134" si="129">SUM(G135)</f>
        <v>0</v>
      </c>
      <c r="H134" s="52">
        <f t="shared" si="129"/>
        <v>0</v>
      </c>
      <c r="I134" s="52"/>
      <c r="J134" s="52">
        <f t="shared" si="129"/>
        <v>0</v>
      </c>
      <c r="K134" s="52">
        <f>SUM(K135)</f>
        <v>0</v>
      </c>
      <c r="L134" s="52"/>
      <c r="M134" s="52">
        <f>SUM(M135:M137)</f>
        <v>0</v>
      </c>
      <c r="N134" s="52">
        <f>SUM(N135:N137)</f>
        <v>0</v>
      </c>
      <c r="O134" s="52">
        <f t="shared" ref="O134" si="130">SUM(O135)</f>
        <v>4000</v>
      </c>
      <c r="P134" s="119">
        <f>SUM(Q144:T144)</f>
        <v>0</v>
      </c>
      <c r="Q134" s="41">
        <f>SUM(R144:U144)</f>
        <v>0</v>
      </c>
    </row>
    <row r="135" spans="1:18" ht="15.75" customHeight="1" x14ac:dyDescent="0.3">
      <c r="A135" s="42"/>
      <c r="B135" s="196"/>
      <c r="C135" s="46">
        <v>3221</v>
      </c>
      <c r="D135" s="55" t="s">
        <v>53</v>
      </c>
      <c r="E135" s="41">
        <f t="shared" ref="E135" si="131">SUM(F135:O135)</f>
        <v>4000</v>
      </c>
      <c r="F135" s="41"/>
      <c r="G135" s="41"/>
      <c r="H135" s="41">
        <v>0</v>
      </c>
      <c r="I135" s="41"/>
      <c r="J135" s="41"/>
      <c r="K135" s="41"/>
      <c r="L135" s="41"/>
      <c r="M135" s="41"/>
      <c r="N135" s="41"/>
      <c r="O135" s="41">
        <v>4000</v>
      </c>
      <c r="P135" s="119"/>
      <c r="Q135" s="41"/>
    </row>
    <row r="136" spans="1:18" ht="16.5" customHeight="1" x14ac:dyDescent="0.3">
      <c r="A136" s="42"/>
      <c r="B136" s="196">
        <v>323</v>
      </c>
      <c r="C136" s="46"/>
      <c r="D136" s="71" t="s">
        <v>10</v>
      </c>
      <c r="E136" s="51">
        <f>SUM(F136:O136)</f>
        <v>4300</v>
      </c>
      <c r="F136" s="52">
        <f>SUM(F137:F138)</f>
        <v>0</v>
      </c>
      <c r="G136" s="52">
        <f t="shared" ref="G136:N136" si="132">SUM(G137:G138)</f>
        <v>0</v>
      </c>
      <c r="H136" s="52">
        <f t="shared" si="132"/>
        <v>0</v>
      </c>
      <c r="I136" s="52"/>
      <c r="J136" s="52">
        <f t="shared" si="132"/>
        <v>0</v>
      </c>
      <c r="K136" s="52">
        <f t="shared" si="132"/>
        <v>0</v>
      </c>
      <c r="L136" s="52"/>
      <c r="M136" s="52">
        <f t="shared" ref="M136" si="133">SUM(M137:M138)</f>
        <v>0</v>
      </c>
      <c r="N136" s="52">
        <f t="shared" si="132"/>
        <v>0</v>
      </c>
      <c r="O136" s="52">
        <f t="shared" ref="O136" si="134">SUM(O137:O138)</f>
        <v>4300</v>
      </c>
      <c r="P136" s="119">
        <f t="shared" ref="P136:Q136" si="135">SUM(Q136:T136)</f>
        <v>0</v>
      </c>
      <c r="Q136" s="41">
        <f t="shared" si="135"/>
        <v>0</v>
      </c>
    </row>
    <row r="137" spans="1:18" ht="15.75" customHeight="1" x14ac:dyDescent="0.3">
      <c r="A137" s="42"/>
      <c r="B137" s="196"/>
      <c r="C137" s="46">
        <v>3231</v>
      </c>
      <c r="D137" s="55" t="s">
        <v>56</v>
      </c>
      <c r="E137" s="41">
        <f t="shared" ref="E137:E160" si="136">SUM(F137:O137)</f>
        <v>4300</v>
      </c>
      <c r="F137" s="41"/>
      <c r="G137" s="41"/>
      <c r="H137" s="42">
        <v>0</v>
      </c>
      <c r="I137" s="42"/>
      <c r="J137" s="41"/>
      <c r="K137" s="41">
        <v>0</v>
      </c>
      <c r="L137" s="41"/>
      <c r="M137" s="41"/>
      <c r="N137" s="41"/>
      <c r="O137" s="42">
        <v>4300</v>
      </c>
      <c r="P137" s="119"/>
      <c r="Q137" s="41"/>
    </row>
    <row r="138" spans="1:18" ht="18.75" customHeight="1" x14ac:dyDescent="0.3">
      <c r="A138" s="42"/>
      <c r="B138" s="196"/>
      <c r="C138" s="46">
        <v>3239</v>
      </c>
      <c r="D138" s="55" t="s">
        <v>64</v>
      </c>
      <c r="E138" s="41">
        <f t="shared" si="136"/>
        <v>0</v>
      </c>
      <c r="F138" s="41"/>
      <c r="G138" s="41"/>
      <c r="H138" s="41">
        <v>0</v>
      </c>
      <c r="I138" s="41"/>
      <c r="J138" s="41"/>
      <c r="K138" s="41">
        <v>0</v>
      </c>
      <c r="L138" s="41"/>
      <c r="M138" s="41"/>
      <c r="N138" s="41"/>
      <c r="O138" s="41">
        <v>0</v>
      </c>
      <c r="P138" s="119">
        <f t="shared" ref="P138:Q138" si="137">SUM(Q138:T138)</f>
        <v>0</v>
      </c>
      <c r="Q138" s="41">
        <f t="shared" si="137"/>
        <v>0</v>
      </c>
    </row>
    <row r="139" spans="1:18" ht="18" customHeight="1" x14ac:dyDescent="0.3">
      <c r="A139" s="47" t="s">
        <v>122</v>
      </c>
      <c r="B139" s="72" t="s">
        <v>160</v>
      </c>
      <c r="C139" s="47"/>
      <c r="D139" s="72"/>
      <c r="E139" s="151">
        <f t="shared" si="136"/>
        <v>32500</v>
      </c>
      <c r="F139" s="62">
        <f>SUM(F140+F191+F193)</f>
        <v>0</v>
      </c>
      <c r="G139" s="62">
        <f>SUM(G140+G191+G193)</f>
        <v>0</v>
      </c>
      <c r="H139" s="62">
        <f>SUM(H140+H191+H193)</f>
        <v>0</v>
      </c>
      <c r="I139" s="62"/>
      <c r="J139" s="183">
        <f>SUM(J140+J191+J193)</f>
        <v>32500</v>
      </c>
      <c r="K139" s="183">
        <f t="shared" ref="K139:Q139" si="138">SUM(K140+K191+K193)</f>
        <v>0</v>
      </c>
      <c r="L139" s="183">
        <f t="shared" ref="L139:M139" si="139">SUM(L140+L191+L193)</f>
        <v>0</v>
      </c>
      <c r="M139" s="62">
        <f t="shared" si="139"/>
        <v>0</v>
      </c>
      <c r="N139" s="62">
        <f t="shared" si="138"/>
        <v>0</v>
      </c>
      <c r="O139" s="62">
        <f t="shared" si="138"/>
        <v>0</v>
      </c>
      <c r="P139" s="183">
        <f t="shared" si="138"/>
        <v>65000</v>
      </c>
      <c r="Q139" s="183">
        <f t="shared" si="138"/>
        <v>65000</v>
      </c>
      <c r="R139" s="142"/>
    </row>
    <row r="140" spans="1:18" ht="16.5" customHeight="1" x14ac:dyDescent="0.3">
      <c r="A140" s="42"/>
      <c r="B140" s="197">
        <v>32</v>
      </c>
      <c r="C140" s="44"/>
      <c r="D140" s="42" t="s">
        <v>27</v>
      </c>
      <c r="E140" s="50">
        <f t="shared" si="136"/>
        <v>32500</v>
      </c>
      <c r="F140" s="45">
        <f>SUM(F141+F151+F161+F181+F195)</f>
        <v>0</v>
      </c>
      <c r="G140" s="45">
        <v>0</v>
      </c>
      <c r="H140" s="45">
        <f>SUM(H141+H151+H161+H181)</f>
        <v>0</v>
      </c>
      <c r="I140" s="45"/>
      <c r="J140" s="45">
        <f>SUM(J141+J151+J161+J171+J181)</f>
        <v>32500</v>
      </c>
      <c r="K140" s="45">
        <f t="shared" ref="K140:O140" si="140">SUM(K141+K151+K161+K181)</f>
        <v>0</v>
      </c>
      <c r="L140" s="45">
        <f t="shared" si="140"/>
        <v>0</v>
      </c>
      <c r="M140" s="45">
        <f t="shared" si="140"/>
        <v>0</v>
      </c>
      <c r="N140" s="45">
        <f t="shared" si="140"/>
        <v>0</v>
      </c>
      <c r="O140" s="45">
        <f t="shared" si="140"/>
        <v>0</v>
      </c>
      <c r="P140" s="74">
        <v>65000</v>
      </c>
      <c r="Q140" s="74">
        <v>65000</v>
      </c>
    </row>
    <row r="141" spans="1:18" ht="16.5" customHeight="1" x14ac:dyDescent="0.3">
      <c r="A141" s="42"/>
      <c r="B141" s="196">
        <v>321</v>
      </c>
      <c r="C141" s="46"/>
      <c r="D141" s="198" t="s">
        <v>8</v>
      </c>
      <c r="E141" s="51">
        <f t="shared" si="136"/>
        <v>20000</v>
      </c>
      <c r="F141" s="52">
        <f t="shared" ref="F141:H141" si="141">SUM(F142:F150)</f>
        <v>0</v>
      </c>
      <c r="G141" s="52">
        <v>0</v>
      </c>
      <c r="H141" s="52">
        <f t="shared" si="141"/>
        <v>0</v>
      </c>
      <c r="I141" s="52"/>
      <c r="J141" s="52">
        <f>SUM(J142:J150)</f>
        <v>20000</v>
      </c>
      <c r="K141" s="52">
        <f t="shared" ref="K141:O141" si="142">SUM(K142:K150)</f>
        <v>0</v>
      </c>
      <c r="L141" s="52">
        <f t="shared" ref="L141:M141" si="143">SUM(L142:L150)</f>
        <v>0</v>
      </c>
      <c r="M141" s="52">
        <f t="shared" si="143"/>
        <v>0</v>
      </c>
      <c r="N141" s="52">
        <f t="shared" si="142"/>
        <v>0</v>
      </c>
      <c r="O141" s="52">
        <f t="shared" si="142"/>
        <v>0</v>
      </c>
      <c r="P141" s="119"/>
      <c r="Q141" s="41"/>
    </row>
    <row r="142" spans="1:18" ht="16.5" customHeight="1" x14ac:dyDescent="0.3">
      <c r="A142" s="75">
        <v>503</v>
      </c>
      <c r="B142" s="46"/>
      <c r="C142" s="76" t="s">
        <v>141</v>
      </c>
      <c r="D142" s="198" t="s">
        <v>42</v>
      </c>
      <c r="E142" s="73">
        <f t="shared" si="136"/>
        <v>0</v>
      </c>
      <c r="F142" s="41"/>
      <c r="G142" s="41"/>
      <c r="H142" s="42"/>
      <c r="I142" s="42"/>
      <c r="J142" s="41"/>
      <c r="K142" s="70"/>
      <c r="L142" s="70"/>
      <c r="M142" s="70"/>
      <c r="N142" s="70"/>
      <c r="O142" s="70"/>
      <c r="P142" s="119"/>
      <c r="Q142" s="41"/>
    </row>
    <row r="143" spans="1:18" ht="16.5" customHeight="1" x14ac:dyDescent="0.3">
      <c r="A143" s="75">
        <v>405</v>
      </c>
      <c r="B143" s="46"/>
      <c r="C143" s="76" t="s">
        <v>140</v>
      </c>
      <c r="D143" s="198" t="s">
        <v>43</v>
      </c>
      <c r="E143" s="73">
        <f t="shared" si="136"/>
        <v>8000</v>
      </c>
      <c r="F143" s="41"/>
      <c r="G143" s="41"/>
      <c r="H143" s="42"/>
      <c r="I143" s="42"/>
      <c r="J143" s="41">
        <v>8000</v>
      </c>
      <c r="K143" s="70"/>
      <c r="L143" s="70"/>
      <c r="M143" s="70"/>
      <c r="N143" s="70"/>
      <c r="O143" s="70"/>
      <c r="P143" s="119"/>
      <c r="Q143" s="41"/>
    </row>
    <row r="144" spans="1:18" ht="16.5" customHeight="1" x14ac:dyDescent="0.3">
      <c r="A144" s="75" t="s">
        <v>102</v>
      </c>
      <c r="B144" s="46"/>
      <c r="C144" s="76" t="s">
        <v>138</v>
      </c>
      <c r="D144" s="198" t="s">
        <v>101</v>
      </c>
      <c r="E144" s="73">
        <f t="shared" si="136"/>
        <v>2000</v>
      </c>
      <c r="F144" s="41"/>
      <c r="G144" s="41"/>
      <c r="H144" s="42"/>
      <c r="I144" s="42"/>
      <c r="J144" s="41">
        <v>2000</v>
      </c>
      <c r="K144" s="70"/>
      <c r="L144" s="70"/>
      <c r="M144" s="70"/>
      <c r="N144" s="70"/>
      <c r="O144" s="70"/>
      <c r="P144" s="119"/>
      <c r="Q144" s="41"/>
    </row>
    <row r="145" spans="1:17" ht="16.5" customHeight="1" x14ac:dyDescent="0.3">
      <c r="A145" s="75">
        <v>201</v>
      </c>
      <c r="B145" s="46"/>
      <c r="C145" s="76" t="s">
        <v>134</v>
      </c>
      <c r="D145" s="198" t="s">
        <v>159</v>
      </c>
      <c r="E145" s="73">
        <f t="shared" si="136"/>
        <v>5000</v>
      </c>
      <c r="F145" s="41"/>
      <c r="G145" s="41"/>
      <c r="H145" s="42"/>
      <c r="I145" s="42"/>
      <c r="J145" s="41">
        <v>5000</v>
      </c>
      <c r="K145" s="70"/>
      <c r="L145" s="70"/>
      <c r="M145" s="70"/>
      <c r="N145" s="70"/>
      <c r="O145" s="70"/>
      <c r="P145" s="119"/>
      <c r="Q145" s="41"/>
    </row>
    <row r="146" spans="1:17" ht="16.5" customHeight="1" x14ac:dyDescent="0.3">
      <c r="A146" s="75">
        <v>202</v>
      </c>
      <c r="B146" s="46"/>
      <c r="C146" s="76" t="s">
        <v>135</v>
      </c>
      <c r="D146" s="198" t="s">
        <v>44</v>
      </c>
      <c r="E146" s="73">
        <f t="shared" si="136"/>
        <v>5000</v>
      </c>
      <c r="F146" s="41"/>
      <c r="G146" s="41"/>
      <c r="H146" s="42"/>
      <c r="I146" s="42"/>
      <c r="J146" s="41">
        <v>5000</v>
      </c>
      <c r="K146" s="70"/>
      <c r="L146" s="70"/>
      <c r="M146" s="70"/>
      <c r="N146" s="70"/>
      <c r="O146" s="70"/>
      <c r="P146" s="119"/>
      <c r="Q146" s="41"/>
    </row>
    <row r="147" spans="1:17" ht="16.5" customHeight="1" x14ac:dyDescent="0.3">
      <c r="A147" s="75">
        <v>505</v>
      </c>
      <c r="B147" s="46"/>
      <c r="C147" s="76" t="s">
        <v>142</v>
      </c>
      <c r="D147" s="198" t="s">
        <v>45</v>
      </c>
      <c r="E147" s="73">
        <f t="shared" si="136"/>
        <v>0</v>
      </c>
      <c r="F147" s="41"/>
      <c r="G147" s="41"/>
      <c r="H147" s="69"/>
      <c r="I147" s="69"/>
      <c r="J147" s="70"/>
      <c r="K147" s="41"/>
      <c r="L147" s="41"/>
      <c r="M147" s="41"/>
      <c r="N147" s="41"/>
      <c r="O147" s="41"/>
      <c r="P147" s="119"/>
      <c r="Q147" s="41"/>
    </row>
    <row r="148" spans="1:17" ht="16.5" customHeight="1" x14ac:dyDescent="0.3">
      <c r="A148" s="75">
        <v>333</v>
      </c>
      <c r="B148" s="46"/>
      <c r="C148" s="76" t="s">
        <v>139</v>
      </c>
      <c r="D148" s="198" t="s">
        <v>46</v>
      </c>
      <c r="E148" s="73">
        <f t="shared" si="136"/>
        <v>0</v>
      </c>
      <c r="F148" s="41"/>
      <c r="G148" s="41"/>
      <c r="H148" s="69"/>
      <c r="I148" s="69"/>
      <c r="J148" s="70"/>
      <c r="K148" s="41"/>
      <c r="L148" s="41"/>
      <c r="M148" s="41"/>
      <c r="N148" s="41"/>
      <c r="O148" s="41"/>
      <c r="P148" s="119"/>
      <c r="Q148" s="41"/>
    </row>
    <row r="149" spans="1:17" ht="16.5" customHeight="1" x14ac:dyDescent="0.3">
      <c r="A149" s="75">
        <v>3000</v>
      </c>
      <c r="B149" s="46"/>
      <c r="C149" s="76" t="s">
        <v>137</v>
      </c>
      <c r="D149" s="198" t="s">
        <v>136</v>
      </c>
      <c r="E149" s="73">
        <f t="shared" si="136"/>
        <v>0</v>
      </c>
      <c r="F149" s="41"/>
      <c r="G149" s="41"/>
      <c r="H149" s="69"/>
      <c r="I149" s="69"/>
      <c r="J149" s="70"/>
      <c r="K149" s="41"/>
      <c r="L149" s="41"/>
      <c r="M149" s="41"/>
      <c r="N149" s="41"/>
      <c r="O149" s="41"/>
      <c r="P149" s="119"/>
      <c r="Q149" s="41"/>
    </row>
    <row r="150" spans="1:17" ht="16.5" customHeight="1" x14ac:dyDescent="0.3">
      <c r="A150" s="75" t="s">
        <v>129</v>
      </c>
      <c r="B150" s="46"/>
      <c r="C150" s="76" t="s">
        <v>133</v>
      </c>
      <c r="D150" s="198" t="s">
        <v>132</v>
      </c>
      <c r="E150" s="73">
        <f t="shared" si="136"/>
        <v>0</v>
      </c>
      <c r="F150" s="41">
        <v>0</v>
      </c>
      <c r="G150" s="41"/>
      <c r="H150" s="69"/>
      <c r="I150" s="69"/>
      <c r="J150" s="70"/>
      <c r="K150" s="41"/>
      <c r="L150" s="41"/>
      <c r="M150" s="41"/>
      <c r="N150" s="41"/>
      <c r="O150" s="41"/>
      <c r="P150" s="119"/>
      <c r="Q150" s="41"/>
    </row>
    <row r="151" spans="1:17" ht="16.5" customHeight="1" x14ac:dyDescent="0.3">
      <c r="A151" s="42"/>
      <c r="B151" s="196">
        <v>322</v>
      </c>
      <c r="C151" s="46"/>
      <c r="D151" s="198" t="s">
        <v>9</v>
      </c>
      <c r="E151" s="51">
        <f>SUM(F151:O151)</f>
        <v>3000</v>
      </c>
      <c r="F151" s="52">
        <f t="shared" ref="F151:H151" si="144">SUM(F152:F160)</f>
        <v>0</v>
      </c>
      <c r="G151" s="52">
        <v>0</v>
      </c>
      <c r="H151" s="52">
        <f t="shared" si="144"/>
        <v>0</v>
      </c>
      <c r="I151" s="52"/>
      <c r="J151" s="52">
        <f>SUM(J152:J160)</f>
        <v>3000</v>
      </c>
      <c r="K151" s="52">
        <f t="shared" ref="K151:O151" si="145">SUM(K152:K160)</f>
        <v>0</v>
      </c>
      <c r="L151" s="52"/>
      <c r="M151" s="52">
        <f t="shared" ref="M151" si="146">SUM(M152:M160)</f>
        <v>0</v>
      </c>
      <c r="N151" s="52">
        <f t="shared" si="145"/>
        <v>0</v>
      </c>
      <c r="O151" s="52">
        <f t="shared" si="145"/>
        <v>0</v>
      </c>
      <c r="P151" s="119">
        <f>SUM(Q143:T143)</f>
        <v>0</v>
      </c>
      <c r="Q151" s="41">
        <f>SUM(R143:U143)</f>
        <v>0</v>
      </c>
    </row>
    <row r="152" spans="1:17" ht="16.5" customHeight="1" x14ac:dyDescent="0.3">
      <c r="A152" s="75">
        <v>503</v>
      </c>
      <c r="B152" s="46"/>
      <c r="C152" s="76" t="s">
        <v>141</v>
      </c>
      <c r="D152" s="198" t="s">
        <v>42</v>
      </c>
      <c r="E152" s="73">
        <f t="shared" si="136"/>
        <v>0</v>
      </c>
      <c r="F152" s="41"/>
      <c r="G152" s="41"/>
      <c r="H152" s="42"/>
      <c r="I152" s="42"/>
      <c r="J152" s="41"/>
      <c r="K152" s="70"/>
      <c r="L152" s="70"/>
      <c r="M152" s="70"/>
      <c r="N152" s="70"/>
      <c r="O152" s="70"/>
      <c r="P152" s="119"/>
      <c r="Q152" s="41"/>
    </row>
    <row r="153" spans="1:17" ht="16.5" customHeight="1" x14ac:dyDescent="0.3">
      <c r="A153" s="75">
        <v>405</v>
      </c>
      <c r="B153" s="46"/>
      <c r="C153" s="76" t="s">
        <v>140</v>
      </c>
      <c r="D153" s="198" t="s">
        <v>43</v>
      </c>
      <c r="E153" s="73">
        <f t="shared" si="136"/>
        <v>1000</v>
      </c>
      <c r="F153" s="41"/>
      <c r="G153" s="41"/>
      <c r="H153" s="42"/>
      <c r="I153" s="42"/>
      <c r="J153" s="41">
        <v>1000</v>
      </c>
      <c r="K153" s="70"/>
      <c r="L153" s="70"/>
      <c r="M153" s="70"/>
      <c r="N153" s="70"/>
      <c r="O153" s="70"/>
      <c r="P153" s="119"/>
      <c r="Q153" s="41"/>
    </row>
    <row r="154" spans="1:17" ht="16.5" customHeight="1" x14ac:dyDescent="0.3">
      <c r="A154" s="75" t="s">
        <v>102</v>
      </c>
      <c r="B154" s="46"/>
      <c r="C154" s="76" t="s">
        <v>138</v>
      </c>
      <c r="D154" s="198" t="s">
        <v>101</v>
      </c>
      <c r="E154" s="73">
        <f t="shared" si="136"/>
        <v>0</v>
      </c>
      <c r="F154" s="41">
        <v>0</v>
      </c>
      <c r="G154" s="41"/>
      <c r="H154" s="42"/>
      <c r="I154" s="42"/>
      <c r="J154" s="41"/>
      <c r="K154" s="70"/>
      <c r="L154" s="70"/>
      <c r="M154" s="70"/>
      <c r="N154" s="70"/>
      <c r="O154" s="70"/>
      <c r="P154" s="119"/>
      <c r="Q154" s="41"/>
    </row>
    <row r="155" spans="1:17" ht="16.5" customHeight="1" x14ac:dyDescent="0.3">
      <c r="A155" s="75">
        <v>201</v>
      </c>
      <c r="B155" s="46"/>
      <c r="C155" s="76" t="s">
        <v>134</v>
      </c>
      <c r="D155" s="198" t="s">
        <v>159</v>
      </c>
      <c r="E155" s="73">
        <f t="shared" si="136"/>
        <v>1000</v>
      </c>
      <c r="F155" s="41"/>
      <c r="G155" s="41"/>
      <c r="H155" s="42"/>
      <c r="I155" s="42"/>
      <c r="J155" s="41">
        <v>1000</v>
      </c>
      <c r="K155" s="70"/>
      <c r="L155" s="70"/>
      <c r="M155" s="70"/>
      <c r="N155" s="70"/>
      <c r="O155" s="70"/>
      <c r="P155" s="119"/>
      <c r="Q155" s="41"/>
    </row>
    <row r="156" spans="1:17" ht="16.5" customHeight="1" x14ac:dyDescent="0.3">
      <c r="A156" s="75">
        <v>202</v>
      </c>
      <c r="B156" s="46"/>
      <c r="C156" s="76" t="s">
        <v>135</v>
      </c>
      <c r="D156" s="198" t="s">
        <v>44</v>
      </c>
      <c r="E156" s="73">
        <f t="shared" si="136"/>
        <v>0</v>
      </c>
      <c r="F156" s="41"/>
      <c r="G156" s="41"/>
      <c r="H156" s="42"/>
      <c r="I156" s="42"/>
      <c r="J156" s="41"/>
      <c r="K156" s="70"/>
      <c r="L156" s="70"/>
      <c r="M156" s="70"/>
      <c r="N156" s="70"/>
      <c r="O156" s="70"/>
      <c r="P156" s="119"/>
      <c r="Q156" s="41"/>
    </row>
    <row r="157" spans="1:17" ht="16.5" customHeight="1" x14ac:dyDescent="0.3">
      <c r="A157" s="75">
        <v>505</v>
      </c>
      <c r="B157" s="46"/>
      <c r="C157" s="76" t="s">
        <v>142</v>
      </c>
      <c r="D157" s="198" t="s">
        <v>45</v>
      </c>
      <c r="E157" s="73">
        <f t="shared" si="136"/>
        <v>1000</v>
      </c>
      <c r="F157" s="41"/>
      <c r="G157" s="41"/>
      <c r="H157" s="69"/>
      <c r="I157" s="69"/>
      <c r="J157" s="70">
        <v>1000</v>
      </c>
      <c r="K157" s="41"/>
      <c r="L157" s="41"/>
      <c r="M157" s="41"/>
      <c r="N157" s="41"/>
      <c r="O157" s="41"/>
      <c r="P157" s="119"/>
      <c r="Q157" s="41"/>
    </row>
    <row r="158" spans="1:17" ht="16.5" customHeight="1" x14ac:dyDescent="0.3">
      <c r="A158" s="75">
        <v>333</v>
      </c>
      <c r="B158" s="46"/>
      <c r="C158" s="76" t="s">
        <v>139</v>
      </c>
      <c r="D158" s="198" t="s">
        <v>46</v>
      </c>
      <c r="E158" s="73">
        <f t="shared" si="136"/>
        <v>0</v>
      </c>
      <c r="F158" s="41"/>
      <c r="G158" s="41"/>
      <c r="H158" s="69"/>
      <c r="I158" s="69"/>
      <c r="J158" s="70"/>
      <c r="K158" s="41"/>
      <c r="L158" s="41"/>
      <c r="M158" s="41"/>
      <c r="N158" s="41"/>
      <c r="O158" s="41"/>
      <c r="P158" s="119"/>
      <c r="Q158" s="41"/>
    </row>
    <row r="159" spans="1:17" ht="16.5" customHeight="1" x14ac:dyDescent="0.3">
      <c r="A159" s="75">
        <v>3000</v>
      </c>
      <c r="B159" s="46"/>
      <c r="C159" s="76" t="s">
        <v>137</v>
      </c>
      <c r="D159" s="198" t="s">
        <v>136</v>
      </c>
      <c r="E159" s="73">
        <f t="shared" si="136"/>
        <v>0</v>
      </c>
      <c r="F159" s="41"/>
      <c r="G159" s="41"/>
      <c r="H159" s="69"/>
      <c r="I159" s="69"/>
      <c r="J159" s="70"/>
      <c r="K159" s="41"/>
      <c r="L159" s="41"/>
      <c r="M159" s="41"/>
      <c r="N159" s="41"/>
      <c r="O159" s="41"/>
      <c r="P159" s="119"/>
      <c r="Q159" s="41"/>
    </row>
    <row r="160" spans="1:17" ht="16.5" customHeight="1" x14ac:dyDescent="0.3">
      <c r="A160" s="75" t="s">
        <v>129</v>
      </c>
      <c r="B160" s="46"/>
      <c r="C160" s="76" t="s">
        <v>133</v>
      </c>
      <c r="D160" s="198" t="s">
        <v>132</v>
      </c>
      <c r="E160" s="73">
        <f t="shared" si="136"/>
        <v>0</v>
      </c>
      <c r="F160" s="41"/>
      <c r="G160" s="41"/>
      <c r="H160" s="69"/>
      <c r="I160" s="69"/>
      <c r="J160" s="70"/>
      <c r="K160" s="41"/>
      <c r="L160" s="41"/>
      <c r="M160" s="41"/>
      <c r="N160" s="41"/>
      <c r="O160" s="41"/>
      <c r="P160" s="119"/>
      <c r="Q160" s="41"/>
    </row>
    <row r="161" spans="1:17" ht="16.5" customHeight="1" x14ac:dyDescent="0.3">
      <c r="A161" s="42"/>
      <c r="B161" s="196">
        <v>323</v>
      </c>
      <c r="C161" s="46"/>
      <c r="D161" s="198" t="s">
        <v>10</v>
      </c>
      <c r="E161" s="51">
        <f>SUM(F161:O161)</f>
        <v>4000</v>
      </c>
      <c r="F161" s="52">
        <f>SUM(F165:F170)</f>
        <v>0</v>
      </c>
      <c r="G161" s="52">
        <v>0</v>
      </c>
      <c r="H161" s="52">
        <f>SUM(H165:H170)</f>
        <v>0</v>
      </c>
      <c r="I161" s="52"/>
      <c r="J161" s="52">
        <f>SUM(J162:J170)</f>
        <v>4000</v>
      </c>
      <c r="K161" s="52">
        <f>SUM(K165:K170)</f>
        <v>0</v>
      </c>
      <c r="L161" s="52"/>
      <c r="M161" s="52">
        <f>SUM(M165:M170)</f>
        <v>0</v>
      </c>
      <c r="N161" s="52">
        <f>SUM(N165:N170)</f>
        <v>0</v>
      </c>
      <c r="O161" s="52">
        <f>SUM(O165:O170)</f>
        <v>0</v>
      </c>
      <c r="P161" s="130">
        <f>SUM(P162:P170)</f>
        <v>0</v>
      </c>
      <c r="Q161" s="41">
        <f>SUM(R153:U153)</f>
        <v>0</v>
      </c>
    </row>
    <row r="162" spans="1:17" ht="16.5" customHeight="1" x14ac:dyDescent="0.3">
      <c r="A162" s="75">
        <v>503</v>
      </c>
      <c r="B162" s="46"/>
      <c r="C162" s="76" t="s">
        <v>141</v>
      </c>
      <c r="D162" s="198" t="s">
        <v>42</v>
      </c>
      <c r="E162" s="73">
        <f t="shared" ref="E162:E170" si="147">SUM(F162:O162)</f>
        <v>0</v>
      </c>
      <c r="F162" s="41"/>
      <c r="G162" s="41"/>
      <c r="H162" s="42"/>
      <c r="I162" s="42"/>
      <c r="J162" s="41"/>
      <c r="K162" s="70"/>
      <c r="L162" s="70"/>
      <c r="M162" s="70"/>
      <c r="N162" s="70"/>
      <c r="O162" s="70"/>
      <c r="P162" s="119"/>
      <c r="Q162" s="41"/>
    </row>
    <row r="163" spans="1:17" ht="16.5" customHeight="1" x14ac:dyDescent="0.3">
      <c r="A163" s="75">
        <v>405</v>
      </c>
      <c r="B163" s="46"/>
      <c r="C163" s="76" t="s">
        <v>140</v>
      </c>
      <c r="D163" s="198" t="s">
        <v>43</v>
      </c>
      <c r="E163" s="73">
        <f t="shared" si="147"/>
        <v>2000</v>
      </c>
      <c r="F163" s="41"/>
      <c r="G163" s="41"/>
      <c r="H163" s="42"/>
      <c r="I163" s="42"/>
      <c r="J163" s="41">
        <v>2000</v>
      </c>
      <c r="K163" s="70"/>
      <c r="L163" s="70"/>
      <c r="M163" s="70"/>
      <c r="N163" s="70"/>
      <c r="O163" s="70"/>
      <c r="P163" s="119"/>
      <c r="Q163" s="41"/>
    </row>
    <row r="164" spans="1:17" ht="16.5" customHeight="1" x14ac:dyDescent="0.3">
      <c r="A164" s="75" t="s">
        <v>102</v>
      </c>
      <c r="B164" s="46"/>
      <c r="C164" s="76" t="s">
        <v>138</v>
      </c>
      <c r="D164" s="198" t="s">
        <v>101</v>
      </c>
      <c r="E164" s="73">
        <f t="shared" si="147"/>
        <v>0</v>
      </c>
      <c r="F164" s="41"/>
      <c r="G164" s="41"/>
      <c r="H164" s="42"/>
      <c r="I164" s="42"/>
      <c r="J164" s="41"/>
      <c r="K164" s="70"/>
      <c r="L164" s="70"/>
      <c r="M164" s="70"/>
      <c r="N164" s="70"/>
      <c r="O164" s="70"/>
      <c r="P164" s="119"/>
      <c r="Q164" s="41"/>
    </row>
    <row r="165" spans="1:17" ht="16.5" customHeight="1" x14ac:dyDescent="0.3">
      <c r="A165" s="75">
        <v>201</v>
      </c>
      <c r="B165" s="46"/>
      <c r="C165" s="76" t="s">
        <v>134</v>
      </c>
      <c r="D165" s="198" t="s">
        <v>159</v>
      </c>
      <c r="E165" s="73">
        <f t="shared" si="147"/>
        <v>1000</v>
      </c>
      <c r="F165" s="41"/>
      <c r="G165" s="41"/>
      <c r="H165" s="42"/>
      <c r="I165" s="42"/>
      <c r="J165" s="41">
        <v>1000</v>
      </c>
      <c r="K165" s="70"/>
      <c r="L165" s="70"/>
      <c r="M165" s="70"/>
      <c r="N165" s="70"/>
      <c r="O165" s="70"/>
      <c r="P165" s="119"/>
      <c r="Q165" s="41"/>
    </row>
    <row r="166" spans="1:17" ht="16.5" customHeight="1" x14ac:dyDescent="0.3">
      <c r="A166" s="75">
        <v>202</v>
      </c>
      <c r="B166" s="46"/>
      <c r="C166" s="76" t="s">
        <v>135</v>
      </c>
      <c r="D166" s="198" t="s">
        <v>44</v>
      </c>
      <c r="E166" s="73">
        <f t="shared" si="147"/>
        <v>1000</v>
      </c>
      <c r="F166" s="41"/>
      <c r="G166" s="41"/>
      <c r="H166" s="42"/>
      <c r="I166" s="42"/>
      <c r="J166" s="41">
        <v>1000</v>
      </c>
      <c r="K166" s="70"/>
      <c r="L166" s="70"/>
      <c r="M166" s="70"/>
      <c r="N166" s="70"/>
      <c r="O166" s="70"/>
      <c r="P166" s="119"/>
      <c r="Q166" s="41"/>
    </row>
    <row r="167" spans="1:17" ht="16.5" customHeight="1" x14ac:dyDescent="0.3">
      <c r="A167" s="75">
        <v>505</v>
      </c>
      <c r="B167" s="46"/>
      <c r="C167" s="76" t="s">
        <v>142</v>
      </c>
      <c r="D167" s="198" t="s">
        <v>45</v>
      </c>
      <c r="E167" s="73">
        <f t="shared" si="147"/>
        <v>0</v>
      </c>
      <c r="F167" s="41"/>
      <c r="G167" s="41"/>
      <c r="H167" s="69"/>
      <c r="I167" s="69"/>
      <c r="J167" s="70"/>
      <c r="K167" s="41"/>
      <c r="L167" s="41"/>
      <c r="M167" s="41"/>
      <c r="N167" s="41"/>
      <c r="O167" s="41"/>
      <c r="P167" s="119"/>
      <c r="Q167" s="41"/>
    </row>
    <row r="168" spans="1:17" ht="16.5" customHeight="1" x14ac:dyDescent="0.3">
      <c r="A168" s="75">
        <v>333</v>
      </c>
      <c r="B168" s="46"/>
      <c r="C168" s="76" t="s">
        <v>139</v>
      </c>
      <c r="D168" s="198" t="s">
        <v>46</v>
      </c>
      <c r="E168" s="73">
        <f t="shared" si="147"/>
        <v>0</v>
      </c>
      <c r="F168" s="41"/>
      <c r="G168" s="41"/>
      <c r="H168" s="69"/>
      <c r="I168" s="69"/>
      <c r="J168" s="70"/>
      <c r="K168" s="41"/>
      <c r="L168" s="41"/>
      <c r="M168" s="41"/>
      <c r="N168" s="41"/>
      <c r="O168" s="41"/>
      <c r="P168" s="119"/>
      <c r="Q168" s="41"/>
    </row>
    <row r="169" spans="1:17" ht="16.5" customHeight="1" x14ac:dyDescent="0.3">
      <c r="A169" s="75">
        <v>3000</v>
      </c>
      <c r="B169" s="46"/>
      <c r="C169" s="76" t="s">
        <v>137</v>
      </c>
      <c r="D169" s="198" t="s">
        <v>136</v>
      </c>
      <c r="E169" s="73">
        <f t="shared" si="147"/>
        <v>0</v>
      </c>
      <c r="F169" s="41"/>
      <c r="G169" s="41"/>
      <c r="H169" s="69"/>
      <c r="I169" s="69"/>
      <c r="J169" s="70"/>
      <c r="K169" s="41"/>
      <c r="L169" s="41"/>
      <c r="M169" s="41"/>
      <c r="N169" s="41"/>
      <c r="O169" s="41"/>
      <c r="P169" s="119"/>
      <c r="Q169" s="41"/>
    </row>
    <row r="170" spans="1:17" ht="16.5" customHeight="1" x14ac:dyDescent="0.3">
      <c r="A170" s="75" t="s">
        <v>129</v>
      </c>
      <c r="B170" s="46"/>
      <c r="C170" s="76" t="s">
        <v>133</v>
      </c>
      <c r="D170" s="198" t="s">
        <v>132</v>
      </c>
      <c r="E170" s="73">
        <f t="shared" si="147"/>
        <v>0</v>
      </c>
      <c r="F170" s="41"/>
      <c r="G170" s="41"/>
      <c r="H170" s="69"/>
      <c r="I170" s="69"/>
      <c r="J170" s="70"/>
      <c r="K170" s="41"/>
      <c r="L170" s="41"/>
      <c r="M170" s="41"/>
      <c r="N170" s="41"/>
      <c r="O170" s="41"/>
      <c r="P170" s="119"/>
      <c r="Q170" s="41"/>
    </row>
    <row r="171" spans="1:17" ht="16.5" customHeight="1" x14ac:dyDescent="0.3">
      <c r="A171" s="46"/>
      <c r="B171" s="46">
        <v>324</v>
      </c>
      <c r="C171" s="76"/>
      <c r="D171" s="258" t="s">
        <v>207</v>
      </c>
      <c r="E171" s="73">
        <f>J171</f>
        <v>200</v>
      </c>
      <c r="F171" s="41"/>
      <c r="G171" s="41">
        <f>G176</f>
        <v>0</v>
      </c>
      <c r="H171" s="69"/>
      <c r="I171" s="69"/>
      <c r="J171" s="52">
        <f>J173</f>
        <v>200</v>
      </c>
      <c r="K171" s="41"/>
      <c r="L171" s="41"/>
      <c r="M171" s="41"/>
      <c r="N171" s="41"/>
      <c r="O171" s="41"/>
      <c r="P171" s="119"/>
      <c r="Q171" s="41"/>
    </row>
    <row r="172" spans="1:17" ht="16.5" customHeight="1" x14ac:dyDescent="0.3">
      <c r="A172" s="75">
        <v>503</v>
      </c>
      <c r="B172" s="46"/>
      <c r="C172" s="76" t="s">
        <v>141</v>
      </c>
      <c r="D172" s="258" t="s">
        <v>42</v>
      </c>
      <c r="E172" s="73"/>
      <c r="F172" s="41"/>
      <c r="G172" s="41"/>
      <c r="H172" s="69"/>
      <c r="I172" s="69"/>
      <c r="J172" s="262"/>
      <c r="K172" s="41"/>
      <c r="L172" s="41"/>
      <c r="M172" s="41"/>
      <c r="N172" s="41"/>
      <c r="O172" s="41"/>
      <c r="P172" s="119"/>
      <c r="Q172" s="41"/>
    </row>
    <row r="173" spans="1:17" ht="16.5" customHeight="1" x14ac:dyDescent="0.3">
      <c r="A173" s="75">
        <v>405</v>
      </c>
      <c r="B173" s="46"/>
      <c r="C173" s="76" t="s">
        <v>140</v>
      </c>
      <c r="D173" s="258" t="s">
        <v>43</v>
      </c>
      <c r="E173" s="73">
        <f>J173</f>
        <v>200</v>
      </c>
      <c r="F173" s="41"/>
      <c r="G173" s="41"/>
      <c r="H173" s="69"/>
      <c r="I173" s="69"/>
      <c r="J173" s="70">
        <v>200</v>
      </c>
      <c r="K173" s="41"/>
      <c r="L173" s="41"/>
      <c r="M173" s="41"/>
      <c r="N173" s="41"/>
      <c r="O173" s="41"/>
      <c r="P173" s="119"/>
      <c r="Q173" s="41"/>
    </row>
    <row r="174" spans="1:17" ht="16.5" customHeight="1" x14ac:dyDescent="0.3">
      <c r="A174" s="75" t="s">
        <v>102</v>
      </c>
      <c r="B174" s="46"/>
      <c r="C174" s="76" t="s">
        <v>138</v>
      </c>
      <c r="D174" s="258" t="s">
        <v>101</v>
      </c>
      <c r="E174" s="73"/>
      <c r="F174" s="41"/>
      <c r="G174" s="41"/>
      <c r="H174" s="69"/>
      <c r="I174" s="69"/>
      <c r="J174" s="70"/>
      <c r="K174" s="41"/>
      <c r="L174" s="41"/>
      <c r="M174" s="41"/>
      <c r="N174" s="41"/>
      <c r="O174" s="41"/>
      <c r="P174" s="119"/>
      <c r="Q174" s="41"/>
    </row>
    <row r="175" spans="1:17" ht="16.5" customHeight="1" x14ac:dyDescent="0.3">
      <c r="A175" s="75">
        <v>201</v>
      </c>
      <c r="B175" s="46"/>
      <c r="C175" s="76" t="s">
        <v>134</v>
      </c>
      <c r="D175" s="258" t="s">
        <v>159</v>
      </c>
      <c r="E175" s="73"/>
      <c r="F175" s="41"/>
      <c r="G175" s="41"/>
      <c r="H175" s="69"/>
      <c r="I175" s="69"/>
      <c r="J175" s="70"/>
      <c r="K175" s="41"/>
      <c r="L175" s="41"/>
      <c r="M175" s="41"/>
      <c r="N175" s="41"/>
      <c r="O175" s="41"/>
      <c r="P175" s="119"/>
      <c r="Q175" s="41"/>
    </row>
    <row r="176" spans="1:17" ht="16.5" customHeight="1" x14ac:dyDescent="0.3">
      <c r="A176" s="75">
        <v>202</v>
      </c>
      <c r="B176" s="46"/>
      <c r="C176" s="76" t="s">
        <v>135</v>
      </c>
      <c r="D176" s="258" t="s">
        <v>44</v>
      </c>
      <c r="E176" s="73"/>
      <c r="F176" s="41"/>
      <c r="G176" s="41"/>
      <c r="H176" s="69"/>
      <c r="I176" s="69"/>
      <c r="J176" s="70"/>
      <c r="K176" s="41"/>
      <c r="L176" s="41"/>
      <c r="M176" s="41"/>
      <c r="N176" s="41"/>
      <c r="O176" s="41"/>
      <c r="P176" s="119"/>
      <c r="Q176" s="41"/>
    </row>
    <row r="177" spans="1:17" ht="16.5" customHeight="1" x14ac:dyDescent="0.3">
      <c r="A177" s="75">
        <v>505</v>
      </c>
      <c r="B177" s="46"/>
      <c r="C177" s="76" t="s">
        <v>142</v>
      </c>
      <c r="D177" s="258" t="s">
        <v>45</v>
      </c>
      <c r="E177" s="73"/>
      <c r="F177" s="41"/>
      <c r="G177" s="41"/>
      <c r="H177" s="69"/>
      <c r="I177" s="69"/>
      <c r="J177" s="70"/>
      <c r="K177" s="41"/>
      <c r="L177" s="41"/>
      <c r="M177" s="41"/>
      <c r="N177" s="41"/>
      <c r="O177" s="41"/>
      <c r="P177" s="119"/>
      <c r="Q177" s="41"/>
    </row>
    <row r="178" spans="1:17" ht="16.5" customHeight="1" x14ac:dyDescent="0.3">
      <c r="A178" s="75">
        <v>333</v>
      </c>
      <c r="B178" s="46"/>
      <c r="C178" s="76" t="s">
        <v>139</v>
      </c>
      <c r="D178" s="258" t="s">
        <v>46</v>
      </c>
      <c r="E178" s="73"/>
      <c r="F178" s="41"/>
      <c r="G178" s="41"/>
      <c r="H178" s="69"/>
      <c r="I178" s="69"/>
      <c r="J178" s="70"/>
      <c r="K178" s="41"/>
      <c r="L178" s="41"/>
      <c r="M178" s="41"/>
      <c r="N178" s="41"/>
      <c r="O178" s="41"/>
      <c r="P178" s="119"/>
      <c r="Q178" s="41"/>
    </row>
    <row r="179" spans="1:17" ht="16.5" customHeight="1" x14ac:dyDescent="0.3">
      <c r="A179" s="75">
        <v>3000</v>
      </c>
      <c r="B179" s="46"/>
      <c r="C179" s="76" t="s">
        <v>137</v>
      </c>
      <c r="D179" s="258" t="s">
        <v>136</v>
      </c>
      <c r="E179" s="73"/>
      <c r="F179" s="41"/>
      <c r="G179" s="41"/>
      <c r="H179" s="69"/>
      <c r="I179" s="69"/>
      <c r="J179" s="70"/>
      <c r="K179" s="41"/>
      <c r="L179" s="41"/>
      <c r="M179" s="41"/>
      <c r="N179" s="41"/>
      <c r="O179" s="41"/>
      <c r="P179" s="119"/>
      <c r="Q179" s="41"/>
    </row>
    <row r="180" spans="1:17" ht="16.5" customHeight="1" x14ac:dyDescent="0.3">
      <c r="A180" s="75" t="s">
        <v>129</v>
      </c>
      <c r="B180" s="46"/>
      <c r="C180" s="76" t="s">
        <v>133</v>
      </c>
      <c r="D180" s="258" t="s">
        <v>132</v>
      </c>
      <c r="E180" s="73"/>
      <c r="F180" s="41"/>
      <c r="G180" s="41"/>
      <c r="H180" s="69"/>
      <c r="I180" s="69"/>
      <c r="J180" s="70"/>
      <c r="K180" s="41"/>
      <c r="L180" s="41"/>
      <c r="M180" s="41"/>
      <c r="N180" s="41"/>
      <c r="O180" s="41"/>
      <c r="P180" s="119"/>
      <c r="Q180" s="41"/>
    </row>
    <row r="181" spans="1:17" ht="16.5" customHeight="1" x14ac:dyDescent="0.3">
      <c r="A181" s="42"/>
      <c r="B181" s="196">
        <v>329</v>
      </c>
      <c r="C181" s="46"/>
      <c r="D181" s="198" t="s">
        <v>3</v>
      </c>
      <c r="E181" s="51">
        <f>SUM(F181:O181)</f>
        <v>5300</v>
      </c>
      <c r="F181" s="52">
        <f>SUM(F183:F190)</f>
        <v>0</v>
      </c>
      <c r="G181" s="52">
        <v>0</v>
      </c>
      <c r="H181" s="52">
        <f>SUM(H183:H190)</f>
        <v>0</v>
      </c>
      <c r="I181" s="52"/>
      <c r="J181" s="52">
        <f>SUM(J183:J190)</f>
        <v>5300</v>
      </c>
      <c r="K181" s="52">
        <f>SUM(K183:K190)</f>
        <v>0</v>
      </c>
      <c r="L181" s="52"/>
      <c r="M181" s="52">
        <f>SUM(M183:M190)</f>
        <v>0</v>
      </c>
      <c r="N181" s="52">
        <f>SUM(N183:N190)</f>
        <v>0</v>
      </c>
      <c r="O181" s="52">
        <f>SUM(O183:O190)</f>
        <v>0</v>
      </c>
      <c r="P181" s="130">
        <f>SUM(P183:P190)</f>
        <v>0</v>
      </c>
      <c r="Q181" s="41">
        <f>SUM(R163:U163)</f>
        <v>0</v>
      </c>
    </row>
    <row r="182" spans="1:17" ht="16.5" customHeight="1" x14ac:dyDescent="0.3">
      <c r="A182" s="75">
        <v>503</v>
      </c>
      <c r="B182" s="46"/>
      <c r="C182" s="76" t="s">
        <v>141</v>
      </c>
      <c r="D182" s="198" t="s">
        <v>42</v>
      </c>
      <c r="E182" s="73">
        <f t="shared" ref="E182:E190" si="148">SUM(F182:O182)</f>
        <v>0</v>
      </c>
      <c r="F182" s="41"/>
      <c r="G182" s="41"/>
      <c r="H182" s="42"/>
      <c r="I182" s="42"/>
      <c r="J182" s="41"/>
      <c r="K182" s="70"/>
      <c r="L182" s="70"/>
      <c r="M182" s="70"/>
      <c r="N182" s="70"/>
      <c r="O182" s="70"/>
      <c r="P182" s="119"/>
      <c r="Q182" s="41"/>
    </row>
    <row r="183" spans="1:17" ht="16.5" customHeight="1" x14ac:dyDescent="0.3">
      <c r="A183" s="75">
        <v>405</v>
      </c>
      <c r="B183" s="46"/>
      <c r="C183" s="76" t="s">
        <v>140</v>
      </c>
      <c r="D183" s="198" t="s">
        <v>43</v>
      </c>
      <c r="E183" s="73">
        <f t="shared" si="148"/>
        <v>1800</v>
      </c>
      <c r="F183" s="41"/>
      <c r="G183" s="41"/>
      <c r="H183" s="42"/>
      <c r="I183" s="42"/>
      <c r="J183" s="41">
        <v>1800</v>
      </c>
      <c r="K183" s="70"/>
      <c r="L183" s="70"/>
      <c r="M183" s="70"/>
      <c r="N183" s="70"/>
      <c r="O183" s="70"/>
      <c r="P183" s="119"/>
      <c r="Q183" s="41"/>
    </row>
    <row r="184" spans="1:17" ht="16.5" customHeight="1" x14ac:dyDescent="0.3">
      <c r="A184" s="75" t="s">
        <v>102</v>
      </c>
      <c r="B184" s="46"/>
      <c r="C184" s="76" t="s">
        <v>138</v>
      </c>
      <c r="D184" s="198" t="s">
        <v>101</v>
      </c>
      <c r="E184" s="73">
        <f t="shared" si="148"/>
        <v>0</v>
      </c>
      <c r="F184" s="41"/>
      <c r="G184" s="41"/>
      <c r="H184" s="42"/>
      <c r="I184" s="42"/>
      <c r="J184" s="41"/>
      <c r="K184" s="70"/>
      <c r="L184" s="70"/>
      <c r="M184" s="70"/>
      <c r="N184" s="70"/>
      <c r="O184" s="70"/>
      <c r="P184" s="119"/>
      <c r="Q184" s="41"/>
    </row>
    <row r="185" spans="1:17" ht="16.5" customHeight="1" x14ac:dyDescent="0.3">
      <c r="A185" s="75">
        <v>201</v>
      </c>
      <c r="B185" s="46"/>
      <c r="C185" s="76" t="s">
        <v>134</v>
      </c>
      <c r="D185" s="198" t="s">
        <v>159</v>
      </c>
      <c r="E185" s="73">
        <f t="shared" si="148"/>
        <v>1000</v>
      </c>
      <c r="F185" s="41"/>
      <c r="G185" s="41"/>
      <c r="H185" s="42"/>
      <c r="I185" s="42"/>
      <c r="J185" s="41">
        <v>1000</v>
      </c>
      <c r="K185" s="70"/>
      <c r="L185" s="70"/>
      <c r="M185" s="70"/>
      <c r="N185" s="70"/>
      <c r="O185" s="70"/>
      <c r="P185" s="119"/>
      <c r="Q185" s="41"/>
    </row>
    <row r="186" spans="1:17" ht="16.5" customHeight="1" x14ac:dyDescent="0.3">
      <c r="A186" s="75">
        <v>202</v>
      </c>
      <c r="B186" s="46"/>
      <c r="C186" s="76" t="s">
        <v>135</v>
      </c>
      <c r="D186" s="198" t="s">
        <v>44</v>
      </c>
      <c r="E186" s="73">
        <f t="shared" si="148"/>
        <v>1000</v>
      </c>
      <c r="F186" s="41"/>
      <c r="G186" s="41"/>
      <c r="H186" s="42"/>
      <c r="I186" s="42"/>
      <c r="J186" s="41">
        <v>1000</v>
      </c>
      <c r="K186" s="70"/>
      <c r="L186" s="70"/>
      <c r="M186" s="70"/>
      <c r="N186" s="70"/>
      <c r="O186" s="70"/>
      <c r="P186" s="119"/>
      <c r="Q186" s="41"/>
    </row>
    <row r="187" spans="1:17" ht="16.5" customHeight="1" x14ac:dyDescent="0.3">
      <c r="A187" s="75">
        <v>505</v>
      </c>
      <c r="B187" s="46"/>
      <c r="C187" s="76" t="s">
        <v>142</v>
      </c>
      <c r="D187" s="198" t="s">
        <v>45</v>
      </c>
      <c r="E187" s="73">
        <f t="shared" si="148"/>
        <v>1000</v>
      </c>
      <c r="F187" s="41"/>
      <c r="G187" s="41"/>
      <c r="H187" s="69"/>
      <c r="I187" s="69"/>
      <c r="J187" s="41">
        <v>1000</v>
      </c>
      <c r="K187" s="41"/>
      <c r="L187" s="41"/>
      <c r="M187" s="41"/>
      <c r="N187" s="41"/>
      <c r="O187" s="41"/>
      <c r="P187" s="119"/>
      <c r="Q187" s="41"/>
    </row>
    <row r="188" spans="1:17" ht="16.5" customHeight="1" x14ac:dyDescent="0.3">
      <c r="A188" s="75">
        <v>333</v>
      </c>
      <c r="B188" s="46"/>
      <c r="C188" s="76" t="s">
        <v>139</v>
      </c>
      <c r="D188" s="198" t="s">
        <v>46</v>
      </c>
      <c r="E188" s="73">
        <f t="shared" si="148"/>
        <v>0</v>
      </c>
      <c r="F188" s="41"/>
      <c r="G188" s="41"/>
      <c r="H188" s="69"/>
      <c r="I188" s="69"/>
      <c r="J188" s="70"/>
      <c r="K188" s="41"/>
      <c r="L188" s="41"/>
      <c r="M188" s="41"/>
      <c r="N188" s="41"/>
      <c r="O188" s="41"/>
      <c r="P188" s="119"/>
      <c r="Q188" s="41"/>
    </row>
    <row r="189" spans="1:17" ht="16.5" customHeight="1" x14ac:dyDescent="0.3">
      <c r="A189" s="75">
        <v>3000</v>
      </c>
      <c r="B189" s="46"/>
      <c r="C189" s="76" t="s">
        <v>137</v>
      </c>
      <c r="D189" s="198" t="s">
        <v>136</v>
      </c>
      <c r="E189" s="73">
        <f t="shared" si="148"/>
        <v>500</v>
      </c>
      <c r="F189" s="41"/>
      <c r="G189" s="41"/>
      <c r="H189" s="69"/>
      <c r="I189" s="69"/>
      <c r="J189" s="70">
        <v>500</v>
      </c>
      <c r="K189" s="41"/>
      <c r="L189" s="41"/>
      <c r="M189" s="41"/>
      <c r="N189" s="41"/>
      <c r="O189" s="41"/>
      <c r="P189" s="119"/>
      <c r="Q189" s="41"/>
    </row>
    <row r="190" spans="1:17" ht="16.5" customHeight="1" x14ac:dyDescent="0.3">
      <c r="A190" s="75" t="s">
        <v>129</v>
      </c>
      <c r="B190" s="46"/>
      <c r="C190" s="76" t="s">
        <v>133</v>
      </c>
      <c r="D190" s="198" t="s">
        <v>132</v>
      </c>
      <c r="E190" s="73">
        <f t="shared" si="148"/>
        <v>0</v>
      </c>
      <c r="F190" s="41">
        <v>0</v>
      </c>
      <c r="G190" s="41"/>
      <c r="H190" s="69"/>
      <c r="I190" s="69"/>
      <c r="J190" s="70"/>
      <c r="K190" s="41"/>
      <c r="L190" s="41"/>
      <c r="M190" s="41"/>
      <c r="N190" s="41"/>
      <c r="O190" s="41"/>
      <c r="P190" s="119"/>
      <c r="Q190" s="41"/>
    </row>
    <row r="191" spans="1:17" ht="16.5" customHeight="1" x14ac:dyDescent="0.3">
      <c r="A191" s="42"/>
      <c r="B191" s="197">
        <v>34</v>
      </c>
      <c r="C191" s="44"/>
      <c r="D191" s="198" t="s">
        <v>28</v>
      </c>
      <c r="E191" s="50">
        <f>SUM(F191:O191)</f>
        <v>0</v>
      </c>
      <c r="F191" s="50">
        <f>SUM(F192)</f>
        <v>0</v>
      </c>
      <c r="G191" s="50"/>
      <c r="H191" s="50">
        <f>SUM(H192)</f>
        <v>0</v>
      </c>
      <c r="I191" s="50"/>
      <c r="J191" s="50">
        <f>SUM(J192)</f>
        <v>0</v>
      </c>
      <c r="K191" s="50">
        <f t="shared" ref="K191:O191" si="149">SUM(K192)</f>
        <v>0</v>
      </c>
      <c r="L191" s="50">
        <f t="shared" si="149"/>
        <v>0</v>
      </c>
      <c r="M191" s="50">
        <f t="shared" si="149"/>
        <v>0</v>
      </c>
      <c r="N191" s="50">
        <f t="shared" si="149"/>
        <v>0</v>
      </c>
      <c r="O191" s="50">
        <f t="shared" si="149"/>
        <v>0</v>
      </c>
      <c r="P191" s="74"/>
      <c r="Q191" s="49"/>
    </row>
    <row r="192" spans="1:17" ht="16.5" customHeight="1" x14ac:dyDescent="0.3">
      <c r="A192" s="42"/>
      <c r="B192" s="196">
        <v>343</v>
      </c>
      <c r="C192" s="46"/>
      <c r="D192" s="198" t="s">
        <v>11</v>
      </c>
      <c r="E192" s="51">
        <f>SUM(F192:O192)</f>
        <v>0</v>
      </c>
      <c r="F192" s="41"/>
      <c r="G192" s="41"/>
      <c r="H192" s="42"/>
      <c r="I192" s="42"/>
      <c r="J192" s="41"/>
      <c r="K192" s="41"/>
      <c r="L192" s="41"/>
      <c r="M192" s="41"/>
      <c r="N192" s="41"/>
      <c r="O192" s="41"/>
      <c r="P192" s="119">
        <f>SUM(Q184:T184)</f>
        <v>0</v>
      </c>
      <c r="Q192" s="41">
        <f>SUM(R184:U184)</f>
        <v>0</v>
      </c>
    </row>
    <row r="193" spans="1:18" ht="16.5" customHeight="1" x14ac:dyDescent="0.3">
      <c r="A193" s="42"/>
      <c r="B193" s="158">
        <v>422</v>
      </c>
      <c r="C193" s="46"/>
      <c r="D193" s="71" t="s">
        <v>13</v>
      </c>
      <c r="E193" s="52">
        <f>SUM(F193:O193)</f>
        <v>0</v>
      </c>
      <c r="F193" s="52">
        <f>SUM(F194)</f>
        <v>0</v>
      </c>
      <c r="G193" s="52">
        <v>0</v>
      </c>
      <c r="H193" s="52">
        <f>SUM(H194)</f>
        <v>0</v>
      </c>
      <c r="I193" s="52"/>
      <c r="J193" s="52">
        <f t="shared" ref="J193:Q193" si="150">SUM(J194)</f>
        <v>0</v>
      </c>
      <c r="K193" s="52">
        <f t="shared" si="150"/>
        <v>0</v>
      </c>
      <c r="L193" s="52">
        <f t="shared" si="150"/>
        <v>0</v>
      </c>
      <c r="M193" s="52">
        <f t="shared" si="150"/>
        <v>0</v>
      </c>
      <c r="N193" s="52">
        <f t="shared" si="150"/>
        <v>0</v>
      </c>
      <c r="O193" s="52">
        <f t="shared" si="150"/>
        <v>0</v>
      </c>
      <c r="P193" s="130">
        <f t="shared" si="150"/>
        <v>0</v>
      </c>
      <c r="Q193" s="52">
        <f t="shared" si="150"/>
        <v>0</v>
      </c>
    </row>
    <row r="194" spans="1:18" ht="16.5" customHeight="1" x14ac:dyDescent="0.3">
      <c r="A194" s="42"/>
      <c r="B194" s="196"/>
      <c r="C194" s="76" t="s">
        <v>133</v>
      </c>
      <c r="D194" s="198" t="s">
        <v>132</v>
      </c>
      <c r="E194" s="73">
        <f t="shared" ref="E194:E195" si="151">SUM(F194:O194)</f>
        <v>0</v>
      </c>
      <c r="F194" s="41"/>
      <c r="G194" s="41">
        <v>0</v>
      </c>
      <c r="H194" s="42"/>
      <c r="I194" s="42"/>
      <c r="J194" s="41"/>
      <c r="K194" s="41"/>
      <c r="L194" s="41"/>
      <c r="M194" s="41"/>
      <c r="N194" s="41"/>
      <c r="O194" s="41"/>
      <c r="P194" s="127"/>
      <c r="Q194" s="43"/>
    </row>
    <row r="195" spans="1:18" s="234" customFormat="1" ht="18" customHeight="1" x14ac:dyDescent="0.35">
      <c r="A195" s="219">
        <v>2402</v>
      </c>
      <c r="B195" s="232" t="s">
        <v>176</v>
      </c>
      <c r="C195" s="230" t="s">
        <v>177</v>
      </c>
      <c r="D195" s="230"/>
      <c r="E195" s="226">
        <f t="shared" si="151"/>
        <v>0</v>
      </c>
      <c r="F195" s="226">
        <f t="shared" ref="F195:Q196" si="152">SUM(F196)</f>
        <v>0</v>
      </c>
      <c r="G195" s="226">
        <f t="shared" si="152"/>
        <v>0</v>
      </c>
      <c r="H195" s="226">
        <f t="shared" si="152"/>
        <v>0</v>
      </c>
      <c r="I195" s="226">
        <f t="shared" si="152"/>
        <v>0</v>
      </c>
      <c r="J195" s="226">
        <f t="shared" si="152"/>
        <v>0</v>
      </c>
      <c r="K195" s="226">
        <f t="shared" si="152"/>
        <v>0</v>
      </c>
      <c r="L195" s="226">
        <f t="shared" si="152"/>
        <v>0</v>
      </c>
      <c r="M195" s="226">
        <f t="shared" si="152"/>
        <v>0</v>
      </c>
      <c r="N195" s="226">
        <f t="shared" si="152"/>
        <v>0</v>
      </c>
      <c r="O195" s="227">
        <f t="shared" si="152"/>
        <v>0</v>
      </c>
      <c r="P195" s="227">
        <f t="shared" si="152"/>
        <v>0</v>
      </c>
      <c r="Q195" s="227">
        <f t="shared" si="152"/>
        <v>0</v>
      </c>
      <c r="R195" s="233"/>
    </row>
    <row r="196" spans="1:18" s="10" customFormat="1" ht="16.5" customHeight="1" x14ac:dyDescent="0.3">
      <c r="A196" s="184"/>
      <c r="B196" s="197">
        <v>323</v>
      </c>
      <c r="C196" s="46">
        <v>3232</v>
      </c>
      <c r="D196" s="198" t="s">
        <v>10</v>
      </c>
      <c r="E196" s="50"/>
      <c r="F196" s="41">
        <f t="shared" si="152"/>
        <v>0</v>
      </c>
      <c r="G196" s="41">
        <f t="shared" si="152"/>
        <v>0</v>
      </c>
      <c r="H196" s="41">
        <f t="shared" si="152"/>
        <v>0</v>
      </c>
      <c r="I196" s="41">
        <v>0</v>
      </c>
      <c r="J196" s="41"/>
      <c r="K196" s="41"/>
      <c r="L196" s="41"/>
      <c r="M196" s="41"/>
      <c r="N196" s="41"/>
      <c r="O196" s="41">
        <v>0</v>
      </c>
      <c r="P196" s="119"/>
      <c r="Q196" s="41"/>
    </row>
    <row r="197" spans="1:18" s="231" customFormat="1" ht="16.5" customHeight="1" x14ac:dyDescent="0.35">
      <c r="A197" s="219">
        <v>2406</v>
      </c>
      <c r="B197" s="232" t="s">
        <v>178</v>
      </c>
      <c r="C197" s="230" t="s">
        <v>179</v>
      </c>
      <c r="D197" s="230"/>
      <c r="E197" s="228">
        <f>SUM(F197:O197)</f>
        <v>0</v>
      </c>
      <c r="F197" s="229">
        <v>0</v>
      </c>
      <c r="G197" s="229">
        <v>0</v>
      </c>
      <c r="H197" s="229">
        <v>0</v>
      </c>
      <c r="I197" s="227">
        <f>SUM(I198)</f>
        <v>0</v>
      </c>
      <c r="J197" s="229">
        <v>0</v>
      </c>
      <c r="K197" s="229">
        <v>0</v>
      </c>
      <c r="L197" s="229">
        <v>0</v>
      </c>
      <c r="M197" s="229">
        <v>0</v>
      </c>
      <c r="N197" s="229">
        <v>0</v>
      </c>
      <c r="O197" s="229">
        <v>0</v>
      </c>
      <c r="P197" s="229">
        <v>0</v>
      </c>
      <c r="Q197" s="229">
        <v>0</v>
      </c>
    </row>
    <row r="198" spans="1:18" s="10" customFormat="1" ht="16.5" customHeight="1" x14ac:dyDescent="0.3">
      <c r="A198" s="184"/>
      <c r="B198" s="178">
        <v>422</v>
      </c>
      <c r="C198" s="46">
        <v>4221</v>
      </c>
      <c r="D198" s="71" t="s">
        <v>13</v>
      </c>
      <c r="E198" s="50">
        <f t="shared" ref="E198" si="153">SUM(F198:O198)</f>
        <v>0</v>
      </c>
      <c r="F198" s="41"/>
      <c r="G198" s="41"/>
      <c r="H198" s="42"/>
      <c r="I198" s="42">
        <v>0</v>
      </c>
      <c r="J198" s="41"/>
      <c r="K198" s="52"/>
      <c r="L198" s="52"/>
      <c r="M198" s="41"/>
      <c r="N198" s="41"/>
      <c r="O198" s="41"/>
      <c r="P198" s="119"/>
      <c r="Q198" s="41"/>
    </row>
    <row r="199" spans="1:18" s="10" customFormat="1" ht="16.5" customHeight="1" x14ac:dyDescent="0.35">
      <c r="A199" s="220"/>
      <c r="B199" s="47" t="s">
        <v>184</v>
      </c>
      <c r="C199" s="72" t="s">
        <v>185</v>
      </c>
      <c r="D199" s="72"/>
      <c r="E199" s="185">
        <f>SUM(F199:O199)</f>
        <v>0</v>
      </c>
      <c r="F199" s="68">
        <v>0</v>
      </c>
      <c r="G199" s="68">
        <v>0</v>
      </c>
      <c r="H199" s="68">
        <v>0</v>
      </c>
      <c r="I199" s="183">
        <f>SUM(I200)</f>
        <v>0</v>
      </c>
      <c r="J199" s="183">
        <f t="shared" ref="J199:O199" si="154">SUM(J200)</f>
        <v>0</v>
      </c>
      <c r="K199" s="183">
        <f t="shared" si="154"/>
        <v>0</v>
      </c>
      <c r="L199" s="183">
        <f t="shared" si="154"/>
        <v>0</v>
      </c>
      <c r="M199" s="183">
        <f t="shared" si="154"/>
        <v>0</v>
      </c>
      <c r="N199" s="183">
        <f t="shared" si="154"/>
        <v>0</v>
      </c>
      <c r="O199" s="183">
        <f t="shared" si="154"/>
        <v>0</v>
      </c>
      <c r="P199" s="68">
        <v>0</v>
      </c>
      <c r="Q199" s="68">
        <v>0</v>
      </c>
    </row>
    <row r="200" spans="1:18" s="10" customFormat="1" ht="16.5" customHeight="1" x14ac:dyDescent="0.3">
      <c r="A200" s="184"/>
      <c r="B200" s="178">
        <v>424</v>
      </c>
      <c r="C200" s="46">
        <v>4241</v>
      </c>
      <c r="D200" s="71" t="s">
        <v>186</v>
      </c>
      <c r="E200" s="50">
        <f t="shared" ref="E200" si="155">SUM(F200:O200)</f>
        <v>0</v>
      </c>
      <c r="F200" s="41"/>
      <c r="G200" s="41"/>
      <c r="H200" s="42"/>
      <c r="I200" s="42"/>
      <c r="J200" s="41"/>
      <c r="K200" s="52"/>
      <c r="L200" s="52"/>
      <c r="M200" s="41"/>
      <c r="N200" s="41"/>
      <c r="O200" s="41">
        <v>0</v>
      </c>
      <c r="P200" s="119"/>
      <c r="Q200" s="41"/>
    </row>
    <row r="201" spans="1:18" s="10" customFormat="1" ht="24" customHeight="1" x14ac:dyDescent="0.3">
      <c r="A201" s="292" t="s">
        <v>91</v>
      </c>
      <c r="B201" s="292"/>
      <c r="C201" s="292"/>
      <c r="D201" s="292"/>
      <c r="E201" s="77">
        <f>SUM(F201:O201)</f>
        <v>5973066</v>
      </c>
      <c r="F201" s="78">
        <f t="shared" ref="F201:Q201" si="156">SUM(F8+F56+F195+F197)</f>
        <v>5049750</v>
      </c>
      <c r="G201" s="78">
        <f t="shared" si="156"/>
        <v>0</v>
      </c>
      <c r="H201" s="78">
        <f t="shared" si="156"/>
        <v>567731</v>
      </c>
      <c r="I201" s="78">
        <f t="shared" si="156"/>
        <v>0</v>
      </c>
      <c r="J201" s="78">
        <f t="shared" si="156"/>
        <v>103070</v>
      </c>
      <c r="K201" s="78">
        <f t="shared" si="156"/>
        <v>137515</v>
      </c>
      <c r="L201" s="78">
        <f t="shared" si="156"/>
        <v>0</v>
      </c>
      <c r="M201" s="78">
        <f t="shared" si="156"/>
        <v>0</v>
      </c>
      <c r="N201" s="78">
        <f t="shared" si="156"/>
        <v>105000</v>
      </c>
      <c r="O201" s="78">
        <f t="shared" si="156"/>
        <v>10000</v>
      </c>
      <c r="P201" s="78">
        <f t="shared" si="156"/>
        <v>8259000</v>
      </c>
      <c r="Q201" s="78">
        <f t="shared" si="156"/>
        <v>8259000</v>
      </c>
    </row>
    <row r="202" spans="1:18" s="10" customFormat="1" ht="15" customHeight="1" x14ac:dyDescent="0.3">
      <c r="A202" s="76"/>
      <c r="B202" s="76"/>
      <c r="C202" s="76"/>
      <c r="D202" s="76"/>
      <c r="E202" s="77">
        <f>SUM(F201:O201)-F201</f>
        <v>923316</v>
      </c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79"/>
      <c r="Q202" s="79"/>
    </row>
    <row r="203" spans="1:18" s="10" customFormat="1" ht="12.75" customHeight="1" x14ac:dyDescent="0.3">
      <c r="A203" s="76"/>
      <c r="B203" s="76"/>
      <c r="C203" s="76"/>
      <c r="D203" s="76"/>
      <c r="E203" s="45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79"/>
      <c r="Q203" s="79"/>
    </row>
    <row r="204" spans="1:18" s="10" customFormat="1" ht="21" customHeight="1" x14ac:dyDescent="0.3">
      <c r="A204" s="186">
        <v>3</v>
      </c>
      <c r="B204" s="293" t="s">
        <v>95</v>
      </c>
      <c r="C204" s="293"/>
      <c r="D204" s="293"/>
      <c r="E204" s="80">
        <f>SUM(E205+E209+E215)</f>
        <v>5951066</v>
      </c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129">
        <f>SUM(P215+P209+P205)</f>
        <v>0</v>
      </c>
      <c r="Q204" s="81">
        <f>SUM(Q215+Q209+Q205)</f>
        <v>0</v>
      </c>
    </row>
    <row r="205" spans="1:18" s="13" customFormat="1" ht="27.75" hidden="1" customHeight="1" x14ac:dyDescent="0.3">
      <c r="A205" s="83">
        <v>31</v>
      </c>
      <c r="B205" s="294" t="s">
        <v>26</v>
      </c>
      <c r="C205" s="294"/>
      <c r="D205" s="294"/>
      <c r="E205" s="52">
        <f>SUM(E206:E208)</f>
        <v>5117320</v>
      </c>
      <c r="F205" s="41"/>
      <c r="G205" s="41"/>
      <c r="H205" s="69"/>
      <c r="I205" s="69"/>
      <c r="J205" s="70"/>
      <c r="K205" s="41"/>
      <c r="L205" s="41"/>
      <c r="M205" s="41"/>
      <c r="N205" s="41"/>
      <c r="O205" s="41"/>
      <c r="P205" s="52"/>
      <c r="Q205" s="82"/>
    </row>
    <row r="206" spans="1:18" s="22" customFormat="1" ht="15.75" hidden="1" customHeight="1" x14ac:dyDescent="0.3">
      <c r="A206" s="42"/>
      <c r="B206" s="196">
        <v>311</v>
      </c>
      <c r="C206" s="46"/>
      <c r="D206" s="198"/>
      <c r="E206" s="41">
        <f>SUM(E11+E76+E70+E89+E121)</f>
        <v>4179000</v>
      </c>
      <c r="F206" s="41"/>
      <c r="G206" s="41"/>
      <c r="H206" s="69"/>
      <c r="I206" s="69"/>
      <c r="J206" s="70"/>
      <c r="K206" s="41"/>
      <c r="L206" s="41"/>
      <c r="M206" s="41"/>
      <c r="N206" s="41"/>
      <c r="O206" s="41"/>
      <c r="P206" s="41"/>
      <c r="Q206" s="41"/>
    </row>
    <row r="207" spans="1:18" ht="15.75" hidden="1" customHeight="1" x14ac:dyDescent="0.3">
      <c r="A207" s="42"/>
      <c r="B207" s="196">
        <v>312</v>
      </c>
      <c r="C207" s="46"/>
      <c r="D207" s="198"/>
      <c r="E207" s="41">
        <f>SUM(E12)</f>
        <v>156750</v>
      </c>
      <c r="F207" s="41"/>
      <c r="G207" s="41"/>
      <c r="H207" s="69"/>
      <c r="I207" s="69"/>
      <c r="J207" s="70"/>
      <c r="K207" s="41"/>
      <c r="L207" s="41"/>
      <c r="M207" s="41"/>
      <c r="N207" s="41"/>
      <c r="O207" s="41"/>
      <c r="P207" s="41"/>
      <c r="Q207" s="41"/>
    </row>
    <row r="208" spans="1:18" ht="15.75" hidden="1" customHeight="1" x14ac:dyDescent="0.3">
      <c r="A208" s="42"/>
      <c r="B208" s="196">
        <v>313</v>
      </c>
      <c r="C208" s="46"/>
      <c r="D208" s="198"/>
      <c r="E208" s="41">
        <f>SUM(E13+E78+E71+E91)</f>
        <v>781570</v>
      </c>
      <c r="F208" s="41"/>
      <c r="G208" s="41"/>
      <c r="H208" s="69"/>
      <c r="I208" s="69"/>
      <c r="J208" s="70"/>
      <c r="K208" s="41"/>
      <c r="L208" s="41"/>
      <c r="M208" s="41"/>
      <c r="N208" s="41"/>
      <c r="O208" s="41"/>
      <c r="P208" s="41"/>
      <c r="Q208" s="41"/>
    </row>
    <row r="209" spans="1:17" ht="15.75" hidden="1" customHeight="1" x14ac:dyDescent="0.3">
      <c r="A209" s="83">
        <v>32</v>
      </c>
      <c r="B209" s="294" t="s">
        <v>27</v>
      </c>
      <c r="C209" s="294"/>
      <c r="D209" s="294"/>
      <c r="E209" s="52">
        <f>SUM(E210:E214)</f>
        <v>826746</v>
      </c>
      <c r="F209" s="41"/>
      <c r="G209" s="41"/>
      <c r="H209" s="69"/>
      <c r="I209" s="69"/>
      <c r="J209" s="70"/>
      <c r="K209" s="41"/>
      <c r="L209" s="41"/>
      <c r="M209" s="41"/>
      <c r="N209" s="41"/>
      <c r="O209" s="41"/>
      <c r="P209" s="52"/>
      <c r="Q209" s="130"/>
    </row>
    <row r="210" spans="1:17" ht="13.5" hidden="1" customHeight="1" x14ac:dyDescent="0.3">
      <c r="A210" s="42"/>
      <c r="B210" s="196">
        <v>321</v>
      </c>
      <c r="C210" s="46"/>
      <c r="D210" s="198"/>
      <c r="E210" s="41">
        <f>SUM(E19+E45+E65+E82+E95+E98+E107+E132+E141+E73)</f>
        <v>324727</v>
      </c>
      <c r="F210" s="41"/>
      <c r="G210" s="41"/>
      <c r="H210" s="69"/>
      <c r="I210" s="69"/>
      <c r="J210" s="70"/>
      <c r="K210" s="41"/>
      <c r="L210" s="41"/>
      <c r="M210" s="41"/>
      <c r="N210" s="41"/>
      <c r="O210" s="41"/>
      <c r="P210" s="41"/>
      <c r="Q210" s="41"/>
    </row>
    <row r="211" spans="1:17" ht="13.5" hidden="1" customHeight="1" x14ac:dyDescent="0.3">
      <c r="A211" s="42"/>
      <c r="B211" s="196">
        <v>322</v>
      </c>
      <c r="C211" s="46"/>
      <c r="D211" s="198"/>
      <c r="E211" s="41">
        <f>SUM(E15+E23+E48+E66+E99+E110+E134+E151)</f>
        <v>195900</v>
      </c>
      <c r="F211" s="41"/>
      <c r="G211" s="41"/>
      <c r="H211" s="69"/>
      <c r="I211" s="69"/>
      <c r="J211" s="70"/>
      <c r="K211" s="41"/>
      <c r="L211" s="41"/>
      <c r="M211" s="41"/>
      <c r="N211" s="41"/>
      <c r="O211" s="41"/>
      <c r="P211" s="41"/>
      <c r="Q211" s="41"/>
    </row>
    <row r="212" spans="1:17" s="19" customFormat="1" ht="12.75" hidden="1" customHeight="1" x14ac:dyDescent="0.3">
      <c r="A212" s="42"/>
      <c r="B212" s="196">
        <v>323</v>
      </c>
      <c r="C212" s="46"/>
      <c r="D212" s="198"/>
      <c r="E212" s="41">
        <f>SUM(E28+E50+E58+E67+E100+E112+E124+E136+E161)</f>
        <v>210220</v>
      </c>
      <c r="F212" s="41"/>
      <c r="G212" s="41"/>
      <c r="H212" s="69"/>
      <c r="I212" s="69"/>
      <c r="J212" s="70"/>
      <c r="K212" s="41"/>
      <c r="L212" s="41"/>
      <c r="M212" s="41"/>
      <c r="N212" s="41"/>
      <c r="O212" s="41"/>
      <c r="P212" s="41"/>
      <c r="Q212" s="41"/>
    </row>
    <row r="213" spans="1:17" s="19" customFormat="1" ht="12.75" hidden="1" customHeight="1" x14ac:dyDescent="0.3">
      <c r="A213" s="42"/>
      <c r="B213" s="196">
        <v>324</v>
      </c>
      <c r="C213" s="46"/>
      <c r="D213" s="198"/>
      <c r="E213" s="41">
        <f>E171</f>
        <v>200</v>
      </c>
      <c r="F213" s="41"/>
      <c r="G213" s="41"/>
      <c r="H213" s="69"/>
      <c r="I213" s="69"/>
      <c r="J213" s="70"/>
      <c r="K213" s="41"/>
      <c r="L213" s="41"/>
      <c r="M213" s="41"/>
      <c r="N213" s="41"/>
      <c r="O213" s="41"/>
      <c r="P213" s="41"/>
      <c r="Q213" s="41"/>
    </row>
    <row r="214" spans="1:17" ht="15.6" hidden="1" x14ac:dyDescent="0.3">
      <c r="A214" s="42"/>
      <c r="B214" s="196">
        <v>329</v>
      </c>
      <c r="C214" s="46"/>
      <c r="D214" s="198"/>
      <c r="E214" s="41">
        <f>SUM(E37+E54+E59+E67+E86+E101+E113+E128+E181)</f>
        <v>95699</v>
      </c>
      <c r="F214" s="41"/>
      <c r="G214" s="41"/>
      <c r="H214" s="69"/>
      <c r="I214" s="69"/>
      <c r="J214" s="70"/>
      <c r="K214" s="41"/>
      <c r="L214" s="41"/>
      <c r="M214" s="41"/>
      <c r="N214" s="41"/>
      <c r="O214" s="41"/>
      <c r="P214" s="41"/>
      <c r="Q214" s="41"/>
    </row>
    <row r="215" spans="1:17" ht="15.6" hidden="1" x14ac:dyDescent="0.3">
      <c r="A215" s="83">
        <v>34</v>
      </c>
      <c r="B215" s="294" t="s">
        <v>28</v>
      </c>
      <c r="C215" s="294"/>
      <c r="D215" s="294"/>
      <c r="E215" s="52">
        <f>SUM(E216)</f>
        <v>7000</v>
      </c>
      <c r="F215" s="41"/>
      <c r="G215" s="41"/>
      <c r="H215" s="69"/>
      <c r="I215" s="69"/>
      <c r="J215" s="70"/>
      <c r="K215" s="41"/>
      <c r="L215" s="41"/>
      <c r="M215" s="41"/>
      <c r="N215" s="41"/>
      <c r="O215" s="41"/>
      <c r="P215" s="52"/>
      <c r="Q215" s="82"/>
    </row>
    <row r="216" spans="1:17" ht="15.75" hidden="1" customHeight="1" x14ac:dyDescent="0.3">
      <c r="A216" s="42"/>
      <c r="B216" s="196">
        <v>343</v>
      </c>
      <c r="C216" s="297" t="s">
        <v>11</v>
      </c>
      <c r="D216" s="297"/>
      <c r="E216" s="41">
        <f>SUM(E41+E117+E192)</f>
        <v>7000</v>
      </c>
      <c r="F216" s="41"/>
      <c r="G216" s="41"/>
      <c r="H216" s="69"/>
      <c r="I216" s="69"/>
      <c r="J216" s="70"/>
      <c r="K216" s="41"/>
      <c r="L216" s="41"/>
      <c r="M216" s="41"/>
      <c r="N216" s="41"/>
      <c r="O216" s="41"/>
      <c r="P216" s="41"/>
      <c r="Q216" s="41"/>
    </row>
    <row r="217" spans="1:17" ht="27" hidden="1" customHeight="1" x14ac:dyDescent="0.3">
      <c r="A217" s="84" t="s">
        <v>31</v>
      </c>
      <c r="B217" s="290" t="s">
        <v>149</v>
      </c>
      <c r="C217" s="290"/>
      <c r="D217" s="290"/>
      <c r="E217" s="85"/>
      <c r="F217" s="86"/>
      <c r="G217" s="86"/>
      <c r="H217" s="87"/>
      <c r="I217" s="87"/>
      <c r="J217" s="88"/>
      <c r="K217" s="88"/>
      <c r="L217" s="88"/>
      <c r="M217" s="88"/>
      <c r="N217" s="88"/>
      <c r="O217" s="88"/>
      <c r="P217" s="131"/>
      <c r="Q217" s="85"/>
    </row>
    <row r="218" spans="1:17" ht="23.25" customHeight="1" x14ac:dyDescent="0.3">
      <c r="A218" s="186">
        <v>4</v>
      </c>
      <c r="B218" s="300" t="s">
        <v>30</v>
      </c>
      <c r="C218" s="301"/>
      <c r="D218" s="302"/>
      <c r="E218" s="89">
        <f>SUM(E219)</f>
        <v>22000</v>
      </c>
      <c r="F218" s="90">
        <f t="shared" ref="F218:Q218" si="157">SUM(F219)</f>
        <v>0</v>
      </c>
      <c r="G218" s="90">
        <f t="shared" si="157"/>
        <v>0</v>
      </c>
      <c r="H218" s="90">
        <f t="shared" si="157"/>
        <v>0</v>
      </c>
      <c r="I218" s="90">
        <f t="shared" si="157"/>
        <v>0</v>
      </c>
      <c r="J218" s="90">
        <f t="shared" si="157"/>
        <v>0</v>
      </c>
      <c r="K218" s="90">
        <f t="shared" si="157"/>
        <v>0</v>
      </c>
      <c r="L218" s="90"/>
      <c r="M218" s="90">
        <f t="shared" si="157"/>
        <v>0</v>
      </c>
      <c r="N218" s="90">
        <f t="shared" si="157"/>
        <v>0</v>
      </c>
      <c r="O218" s="90">
        <f t="shared" si="157"/>
        <v>0</v>
      </c>
      <c r="P218" s="132">
        <f t="shared" si="157"/>
        <v>1000</v>
      </c>
      <c r="Q218" s="90">
        <f t="shared" si="157"/>
        <v>1000</v>
      </c>
    </row>
    <row r="219" spans="1:17" ht="18" hidden="1" customHeight="1" x14ac:dyDescent="0.3">
      <c r="A219" s="83">
        <v>42</v>
      </c>
      <c r="B219" s="303" t="s">
        <v>29</v>
      </c>
      <c r="C219" s="304"/>
      <c r="D219" s="305"/>
      <c r="E219" s="117">
        <f>SUM(E220:E222)</f>
        <v>22000</v>
      </c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117">
        <f t="shared" ref="P219:Q219" si="158">SUM(P220:P222)</f>
        <v>1000</v>
      </c>
      <c r="Q219" s="117">
        <f t="shared" si="158"/>
        <v>1000</v>
      </c>
    </row>
    <row r="220" spans="1:17" ht="18" hidden="1" customHeight="1" x14ac:dyDescent="0.3">
      <c r="A220" s="83"/>
      <c r="B220" s="162">
        <v>421</v>
      </c>
      <c r="C220" s="306" t="s">
        <v>165</v>
      </c>
      <c r="D220" s="307"/>
      <c r="E220" s="160">
        <f>SUM(E61)</f>
        <v>0</v>
      </c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133"/>
      <c r="Q220" s="50"/>
    </row>
    <row r="221" spans="1:17" ht="18" hidden="1" customHeight="1" x14ac:dyDescent="0.3">
      <c r="A221" s="42"/>
      <c r="B221" s="162">
        <v>422</v>
      </c>
      <c r="C221" s="306" t="s">
        <v>13</v>
      </c>
      <c r="D221" s="307"/>
      <c r="E221" s="41">
        <f>SUM(E103+E62+E193+E198+E129+E118)</f>
        <v>18000</v>
      </c>
      <c r="F221" s="41"/>
      <c r="G221" s="41"/>
      <c r="H221" s="42"/>
      <c r="I221" s="42"/>
      <c r="J221" s="41"/>
      <c r="K221" s="41"/>
      <c r="L221" s="41"/>
      <c r="M221" s="41"/>
      <c r="N221" s="41"/>
      <c r="O221" s="41"/>
      <c r="P221" s="119"/>
      <c r="Q221" s="41"/>
    </row>
    <row r="222" spans="1:17" ht="18" hidden="1" customHeight="1" x14ac:dyDescent="0.3">
      <c r="A222" s="42"/>
      <c r="B222" s="162">
        <v>424</v>
      </c>
      <c r="C222" s="306" t="s">
        <v>14</v>
      </c>
      <c r="D222" s="307"/>
      <c r="E222" s="41">
        <f>SUM(E16+E104+E200)</f>
        <v>4000</v>
      </c>
      <c r="F222" s="41"/>
      <c r="G222" s="41"/>
      <c r="H222" s="42"/>
      <c r="I222" s="42"/>
      <c r="J222" s="41"/>
      <c r="K222" s="41"/>
      <c r="L222" s="41"/>
      <c r="M222" s="41"/>
      <c r="N222" s="41"/>
      <c r="O222" s="41"/>
      <c r="P222" s="119">
        <v>1000</v>
      </c>
      <c r="Q222" s="41">
        <v>1000</v>
      </c>
    </row>
    <row r="223" spans="1:17" ht="23.25" customHeight="1" x14ac:dyDescent="0.3">
      <c r="A223" s="308" t="s">
        <v>93</v>
      </c>
      <c r="B223" s="309"/>
      <c r="C223" s="309"/>
      <c r="D223" s="310"/>
      <c r="E223" s="36">
        <f>SUM(E218+E204)</f>
        <v>5973066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187">
        <f>SUM(P201+P218)</f>
        <v>8260000</v>
      </c>
      <c r="Q223" s="36">
        <f>SUM(Q201+Q218)</f>
        <v>8260000</v>
      </c>
    </row>
    <row r="224" spans="1:17" ht="15.6" x14ac:dyDescent="0.3">
      <c r="A224" s="42"/>
      <c r="B224" s="42"/>
      <c r="C224" s="46"/>
      <c r="D224" s="42"/>
      <c r="E224" s="41"/>
      <c r="F224" s="41"/>
      <c r="G224" s="41"/>
      <c r="H224" s="42"/>
      <c r="I224" s="42"/>
      <c r="J224" s="42"/>
      <c r="K224" s="42"/>
      <c r="L224" s="42"/>
      <c r="M224" s="42"/>
      <c r="N224" s="42"/>
      <c r="O224" s="42"/>
      <c r="P224" s="79"/>
      <c r="Q224" s="91"/>
    </row>
    <row r="225" spans="1:17" s="96" customFormat="1" ht="18" customHeight="1" x14ac:dyDescent="0.3">
      <c r="A225" s="188">
        <v>6</v>
      </c>
      <c r="B225" s="189"/>
      <c r="C225" s="190"/>
      <c r="D225" s="190" t="s">
        <v>15</v>
      </c>
      <c r="E225" s="191">
        <f t="shared" ref="E225:E230" si="159">SUM(F225:O225)</f>
        <v>5976066</v>
      </c>
      <c r="F225" s="98">
        <f>SUM(F226+F237+F239+F245)</f>
        <v>5049750</v>
      </c>
      <c r="G225" s="98">
        <f t="shared" ref="G225:Q225" si="160">SUM(G226+G237+G239+G245)</f>
        <v>0</v>
      </c>
      <c r="H225" s="98">
        <f t="shared" si="160"/>
        <v>567731</v>
      </c>
      <c r="I225" s="98">
        <f t="shared" si="160"/>
        <v>0</v>
      </c>
      <c r="J225" s="98">
        <f t="shared" si="160"/>
        <v>103070</v>
      </c>
      <c r="K225" s="98">
        <f>SUM(K226+K237+K239+K245)</f>
        <v>140515</v>
      </c>
      <c r="L225" s="98">
        <f t="shared" ref="L225:M225" si="161">SUM(L226+L237+L239+L245)</f>
        <v>0</v>
      </c>
      <c r="M225" s="98">
        <f t="shared" si="161"/>
        <v>0</v>
      </c>
      <c r="N225" s="98">
        <f t="shared" si="160"/>
        <v>105000</v>
      </c>
      <c r="O225" s="98">
        <f t="shared" si="160"/>
        <v>10000</v>
      </c>
      <c r="P225" s="98">
        <f t="shared" si="160"/>
        <v>8259000</v>
      </c>
      <c r="Q225" s="98">
        <f t="shared" si="160"/>
        <v>8259000</v>
      </c>
    </row>
    <row r="226" spans="1:17" s="96" customFormat="1" ht="18" customHeight="1" x14ac:dyDescent="0.3">
      <c r="A226" s="94"/>
      <c r="B226" s="110" t="s">
        <v>0</v>
      </c>
      <c r="C226" s="111"/>
      <c r="D226" s="111" t="s">
        <v>40</v>
      </c>
      <c r="E226" s="192">
        <f t="shared" si="159"/>
        <v>5257820</v>
      </c>
      <c r="F226" s="95">
        <f t="shared" ref="F226:O226" si="162">SUM(F227+F229+F230+F231+F234)</f>
        <v>5049750</v>
      </c>
      <c r="G226" s="95">
        <f t="shared" si="162"/>
        <v>0</v>
      </c>
      <c r="H226" s="95">
        <f t="shared" si="162"/>
        <v>0</v>
      </c>
      <c r="I226" s="95"/>
      <c r="J226" s="95">
        <f t="shared" si="162"/>
        <v>103070</v>
      </c>
      <c r="K226" s="95">
        <f>SUM(K227+K229+K230+K231+K234)</f>
        <v>0</v>
      </c>
      <c r="L226" s="95">
        <f t="shared" ref="L226:M226" si="163">SUM(L227+L229+L230+L231+L234)</f>
        <v>0</v>
      </c>
      <c r="M226" s="95">
        <f t="shared" si="163"/>
        <v>0</v>
      </c>
      <c r="N226" s="95">
        <f t="shared" si="162"/>
        <v>105000</v>
      </c>
      <c r="O226" s="95">
        <f t="shared" si="162"/>
        <v>0</v>
      </c>
      <c r="P226" s="95">
        <f>SUM(P227+P229+P231+P234)</f>
        <v>6358000</v>
      </c>
      <c r="Q226" s="95">
        <f>SUM(Q227+Q229+Q231+Q234)</f>
        <v>6358000</v>
      </c>
    </row>
    <row r="227" spans="1:17" s="96" customFormat="1" ht="18" customHeight="1" x14ac:dyDescent="0.3">
      <c r="A227" s="94"/>
      <c r="B227" s="166" t="s">
        <v>41</v>
      </c>
      <c r="C227" s="94"/>
      <c r="D227" s="94" t="s">
        <v>69</v>
      </c>
      <c r="E227" s="193">
        <f t="shared" si="159"/>
        <v>0</v>
      </c>
      <c r="F227" s="171">
        <f t="shared" ref="F227:O227" si="164">SUM(F228)</f>
        <v>0</v>
      </c>
      <c r="G227" s="171">
        <f t="shared" si="164"/>
        <v>0</v>
      </c>
      <c r="H227" s="171">
        <f t="shared" si="164"/>
        <v>0</v>
      </c>
      <c r="I227" s="171"/>
      <c r="J227" s="171">
        <f t="shared" si="164"/>
        <v>0</v>
      </c>
      <c r="K227" s="171">
        <f t="shared" si="164"/>
        <v>0</v>
      </c>
      <c r="L227" s="171"/>
      <c r="M227" s="193">
        <f t="shared" si="164"/>
        <v>0</v>
      </c>
      <c r="N227" s="193">
        <f t="shared" si="164"/>
        <v>0</v>
      </c>
      <c r="O227" s="171">
        <f t="shared" si="164"/>
        <v>0</v>
      </c>
      <c r="P227" s="34">
        <v>0</v>
      </c>
      <c r="Q227" s="34">
        <v>0</v>
      </c>
    </row>
    <row r="228" spans="1:17" s="104" customFormat="1" ht="17.25" customHeight="1" x14ac:dyDescent="0.2">
      <c r="A228" s="101"/>
      <c r="B228" s="3"/>
      <c r="C228" s="12" t="s">
        <v>68</v>
      </c>
      <c r="D228" s="4" t="s">
        <v>92</v>
      </c>
      <c r="E228" s="106">
        <f t="shared" si="159"/>
        <v>0</v>
      </c>
      <c r="F228" s="102"/>
      <c r="G228" s="102"/>
      <c r="H228" s="101"/>
      <c r="I228" s="101"/>
      <c r="J228" s="101"/>
      <c r="K228" s="102"/>
      <c r="L228" s="102"/>
      <c r="M228" s="102"/>
      <c r="N228" s="102"/>
      <c r="O228" s="102"/>
      <c r="P228" s="103"/>
      <c r="Q228" s="103"/>
    </row>
    <row r="229" spans="1:17" s="104" customFormat="1" ht="18" customHeight="1" x14ac:dyDescent="0.3">
      <c r="A229" s="101"/>
      <c r="B229" s="165" t="s">
        <v>35</v>
      </c>
      <c r="C229" s="12"/>
      <c r="D229" s="5" t="s">
        <v>148</v>
      </c>
      <c r="E229" s="193">
        <f t="shared" si="159"/>
        <v>0</v>
      </c>
      <c r="F229" s="106">
        <v>0</v>
      </c>
      <c r="G229" s="106">
        <v>0</v>
      </c>
      <c r="H229" s="106">
        <v>0</v>
      </c>
      <c r="I229" s="106"/>
      <c r="J229" s="106">
        <v>0</v>
      </c>
      <c r="K229" s="106">
        <v>0</v>
      </c>
      <c r="L229" s="106"/>
      <c r="M229" s="106">
        <v>0</v>
      </c>
      <c r="N229" s="106">
        <v>0</v>
      </c>
      <c r="O229" s="106">
        <v>0</v>
      </c>
      <c r="P229" s="108">
        <v>25000</v>
      </c>
      <c r="Q229" s="108">
        <v>25000</v>
      </c>
    </row>
    <row r="230" spans="1:17" s="104" customFormat="1" ht="18" customHeight="1" x14ac:dyDescent="0.3">
      <c r="A230" s="101"/>
      <c r="B230" s="165" t="s">
        <v>36</v>
      </c>
      <c r="C230" s="5"/>
      <c r="D230" s="5" t="s">
        <v>37</v>
      </c>
      <c r="E230" s="193">
        <f t="shared" si="159"/>
        <v>0</v>
      </c>
      <c r="F230" s="106">
        <v>0</v>
      </c>
      <c r="G230" s="106">
        <v>0</v>
      </c>
      <c r="H230" s="106">
        <v>0</v>
      </c>
      <c r="I230" s="106"/>
      <c r="J230" s="106">
        <v>0</v>
      </c>
      <c r="K230" s="106">
        <v>0</v>
      </c>
      <c r="L230" s="106"/>
      <c r="M230" s="106">
        <v>0</v>
      </c>
      <c r="N230" s="106">
        <v>0</v>
      </c>
      <c r="O230" s="106">
        <v>0</v>
      </c>
      <c r="P230" s="103"/>
      <c r="Q230" s="103"/>
    </row>
    <row r="231" spans="1:17" s="104" customFormat="1" ht="18" customHeight="1" x14ac:dyDescent="0.3">
      <c r="A231" s="101"/>
      <c r="B231" s="165" t="s">
        <v>115</v>
      </c>
      <c r="C231" s="5"/>
      <c r="D231" s="5" t="s">
        <v>116</v>
      </c>
      <c r="E231" s="193">
        <f>SUM(F231:O231)</f>
        <v>5152820</v>
      </c>
      <c r="F231" s="167">
        <f t="shared" ref="F231:G231" si="165">SUM(F232:F233)</f>
        <v>5049750</v>
      </c>
      <c r="G231" s="167">
        <f t="shared" si="165"/>
        <v>0</v>
      </c>
      <c r="H231" s="167">
        <f>SUM(H232:H233)</f>
        <v>0</v>
      </c>
      <c r="I231" s="167"/>
      <c r="J231" s="167">
        <f>SUM(J232:J233)</f>
        <v>103070</v>
      </c>
      <c r="K231" s="167">
        <f>SUM(K232:K233)</f>
        <v>0</v>
      </c>
      <c r="L231" s="167"/>
      <c r="M231" s="167">
        <f>SUM(M232:M233)</f>
        <v>0</v>
      </c>
      <c r="N231" s="167">
        <f>SUM(N232:N233)</f>
        <v>0</v>
      </c>
      <c r="O231" s="167"/>
      <c r="P231" s="108">
        <f>SUM(P232:P233)</f>
        <v>6101000</v>
      </c>
      <c r="Q231" s="108">
        <f>SUM(Q232:Q233)</f>
        <v>6101000</v>
      </c>
    </row>
    <row r="232" spans="1:17" s="104" customFormat="1" ht="17.25" customHeight="1" x14ac:dyDescent="0.2">
      <c r="A232" s="101"/>
      <c r="B232" s="3"/>
      <c r="C232" s="5" t="s">
        <v>117</v>
      </c>
      <c r="D232" s="5" t="s">
        <v>180</v>
      </c>
      <c r="E232" s="106">
        <f t="shared" ref="E232:E233" si="166">SUM(F232:O232)</f>
        <v>5049750</v>
      </c>
      <c r="F232" s="102">
        <v>5049750</v>
      </c>
      <c r="G232" s="102">
        <v>0</v>
      </c>
      <c r="H232" s="101"/>
      <c r="I232" s="101"/>
      <c r="J232" s="101"/>
      <c r="K232" s="101"/>
      <c r="L232" s="101"/>
      <c r="M232" s="101"/>
      <c r="N232" s="101"/>
      <c r="O232" s="101"/>
      <c r="P232" s="103">
        <v>6000000</v>
      </c>
      <c r="Q232" s="103">
        <v>6000000</v>
      </c>
    </row>
    <row r="233" spans="1:17" s="104" customFormat="1" ht="16.5" customHeight="1" x14ac:dyDescent="0.2">
      <c r="A233" s="101"/>
      <c r="B233" s="3"/>
      <c r="C233" s="5" t="s">
        <v>168</v>
      </c>
      <c r="D233" s="5" t="s">
        <v>169</v>
      </c>
      <c r="E233" s="106">
        <f t="shared" si="166"/>
        <v>103070</v>
      </c>
      <c r="F233" s="102"/>
      <c r="G233" s="102"/>
      <c r="H233" s="101"/>
      <c r="I233" s="101"/>
      <c r="J233" s="102">
        <v>103070</v>
      </c>
      <c r="K233" s="101"/>
      <c r="L233" s="101"/>
      <c r="M233" s="101"/>
      <c r="N233" s="101"/>
      <c r="O233" s="101"/>
      <c r="P233" s="103">
        <v>101000</v>
      </c>
      <c r="Q233" s="103">
        <v>101000</v>
      </c>
    </row>
    <row r="234" spans="1:17" s="104" customFormat="1" ht="18" customHeight="1" x14ac:dyDescent="0.3">
      <c r="A234" s="101"/>
      <c r="B234" s="165" t="s">
        <v>118</v>
      </c>
      <c r="C234" s="5"/>
      <c r="D234" s="5" t="s">
        <v>119</v>
      </c>
      <c r="E234" s="193">
        <f>SUM(F234:O234)</f>
        <v>105000</v>
      </c>
      <c r="F234" s="168">
        <f>SUM(F236)</f>
        <v>0</v>
      </c>
      <c r="G234" s="169">
        <f>SUM(G236)</f>
        <v>0</v>
      </c>
      <c r="H234" s="169">
        <f>SUM(H236)</f>
        <v>0</v>
      </c>
      <c r="I234" s="169"/>
      <c r="J234" s="168">
        <f t="shared" ref="J234:O234" si="167">SUM(J236)</f>
        <v>0</v>
      </c>
      <c r="K234" s="169">
        <f>SUM(K235:K236)</f>
        <v>0</v>
      </c>
      <c r="L234" s="169"/>
      <c r="M234" s="169">
        <f>SUM(M235:M236)</f>
        <v>0</v>
      </c>
      <c r="N234" s="169">
        <f>SUM(N235:N236)</f>
        <v>105000</v>
      </c>
      <c r="O234" s="168">
        <f t="shared" si="167"/>
        <v>0</v>
      </c>
      <c r="P234" s="168">
        <f>SUM(P235:P236)</f>
        <v>232000</v>
      </c>
      <c r="Q234" s="168">
        <f t="shared" ref="Q234" si="168">SUM(Q235:Q236)</f>
        <v>232000</v>
      </c>
    </row>
    <row r="235" spans="1:17" s="104" customFormat="1" ht="18" customHeight="1" x14ac:dyDescent="0.25">
      <c r="A235" s="101"/>
      <c r="B235" s="165"/>
      <c r="C235" s="5" t="s">
        <v>162</v>
      </c>
      <c r="D235" s="5" t="s">
        <v>173</v>
      </c>
      <c r="E235" s="106">
        <f t="shared" ref="E235:E236" si="169">SUM(F235:O235)</f>
        <v>105000</v>
      </c>
      <c r="F235" s="168"/>
      <c r="G235" s="169"/>
      <c r="H235" s="169"/>
      <c r="I235" s="169"/>
      <c r="J235" s="168"/>
      <c r="K235" s="168">
        <v>0</v>
      </c>
      <c r="L235" s="168"/>
      <c r="M235" s="175"/>
      <c r="N235" s="169">
        <v>105000</v>
      </c>
      <c r="O235" s="168"/>
      <c r="P235" s="103">
        <v>200000</v>
      </c>
      <c r="Q235" s="103">
        <v>200000</v>
      </c>
    </row>
    <row r="236" spans="1:17" s="104" customFormat="1" ht="27" customHeight="1" x14ac:dyDescent="0.2">
      <c r="A236" s="101"/>
      <c r="B236" s="3"/>
      <c r="C236" s="5" t="s">
        <v>162</v>
      </c>
      <c r="D236" s="5" t="s">
        <v>174</v>
      </c>
      <c r="E236" s="106">
        <f t="shared" si="169"/>
        <v>0</v>
      </c>
      <c r="F236" s="102"/>
      <c r="G236" s="102"/>
      <c r="H236" s="102">
        <v>0</v>
      </c>
      <c r="I236" s="102"/>
      <c r="J236" s="101"/>
      <c r="K236" s="101"/>
      <c r="L236" s="101"/>
      <c r="M236" s="102"/>
      <c r="N236" s="102"/>
      <c r="O236" s="102">
        <v>0</v>
      </c>
      <c r="P236" s="103">
        <v>32000</v>
      </c>
      <c r="Q236" s="103">
        <v>32000</v>
      </c>
    </row>
    <row r="237" spans="1:17" s="104" customFormat="1" ht="18" customHeight="1" x14ac:dyDescent="0.2">
      <c r="A237" s="101"/>
      <c r="B237" s="31" t="s">
        <v>1</v>
      </c>
      <c r="C237" s="29"/>
      <c r="D237" s="29" t="s">
        <v>38</v>
      </c>
      <c r="E237" s="192">
        <f>SUM(F237:O237)</f>
        <v>15</v>
      </c>
      <c r="F237" s="170">
        <f t="shared" ref="F237:Q237" si="170">SUM(F238)</f>
        <v>0</v>
      </c>
      <c r="G237" s="170">
        <f t="shared" si="170"/>
        <v>0</v>
      </c>
      <c r="H237" s="170">
        <f t="shared" si="170"/>
        <v>0</v>
      </c>
      <c r="I237" s="170"/>
      <c r="J237" s="170">
        <f t="shared" si="170"/>
        <v>0</v>
      </c>
      <c r="K237" s="170">
        <f t="shared" si="170"/>
        <v>15</v>
      </c>
      <c r="L237" s="170"/>
      <c r="M237" s="170">
        <f t="shared" si="170"/>
        <v>0</v>
      </c>
      <c r="N237" s="170">
        <f t="shared" si="170"/>
        <v>0</v>
      </c>
      <c r="O237" s="170">
        <f t="shared" si="170"/>
        <v>0</v>
      </c>
      <c r="P237" s="107">
        <f t="shared" si="170"/>
        <v>0</v>
      </c>
      <c r="Q237" s="107">
        <f t="shared" si="170"/>
        <v>0</v>
      </c>
    </row>
    <row r="238" spans="1:17" s="104" customFormat="1" ht="18" customHeight="1" x14ac:dyDescent="0.3">
      <c r="A238" s="101"/>
      <c r="B238" s="165">
        <v>641</v>
      </c>
      <c r="C238" s="4"/>
      <c r="D238" s="4" t="s">
        <v>18</v>
      </c>
      <c r="E238" s="193">
        <f>SUM(F238:O238)</f>
        <v>15</v>
      </c>
      <c r="F238" s="172">
        <v>0</v>
      </c>
      <c r="G238" s="172">
        <v>0</v>
      </c>
      <c r="H238" s="172">
        <v>0</v>
      </c>
      <c r="I238" s="172"/>
      <c r="J238" s="172">
        <v>0</v>
      </c>
      <c r="K238" s="172">
        <v>15</v>
      </c>
      <c r="L238" s="172"/>
      <c r="M238" s="172">
        <v>0</v>
      </c>
      <c r="N238" s="172">
        <v>0</v>
      </c>
      <c r="O238" s="172">
        <v>0</v>
      </c>
      <c r="P238" s="108"/>
      <c r="Q238" s="108"/>
    </row>
    <row r="239" spans="1:17" s="104" customFormat="1" ht="18" customHeight="1" x14ac:dyDescent="0.2">
      <c r="A239" s="101"/>
      <c r="B239" s="31" t="s">
        <v>2</v>
      </c>
      <c r="C239" s="29"/>
      <c r="D239" s="29" t="s">
        <v>39</v>
      </c>
      <c r="E239" s="192">
        <f>SUM(F239:O239)</f>
        <v>140500</v>
      </c>
      <c r="F239" s="137">
        <f>SUM(F240+F243)</f>
        <v>0</v>
      </c>
      <c r="G239" s="137">
        <f t="shared" ref="G239:O239" si="171">SUM(G240+G243)</f>
        <v>0</v>
      </c>
      <c r="H239" s="137">
        <f t="shared" si="171"/>
        <v>0</v>
      </c>
      <c r="I239" s="137">
        <f t="shared" si="171"/>
        <v>0</v>
      </c>
      <c r="J239" s="137">
        <f t="shared" si="171"/>
        <v>0</v>
      </c>
      <c r="K239" s="137">
        <f t="shared" si="171"/>
        <v>140500</v>
      </c>
      <c r="L239" s="137">
        <f t="shared" si="171"/>
        <v>0</v>
      </c>
      <c r="M239" s="137">
        <f t="shared" si="171"/>
        <v>0</v>
      </c>
      <c r="N239" s="137">
        <f t="shared" si="171"/>
        <v>0</v>
      </c>
      <c r="O239" s="137">
        <f t="shared" si="171"/>
        <v>0</v>
      </c>
      <c r="P239" s="143">
        <f>SUM(P240+P243)</f>
        <v>1221000</v>
      </c>
      <c r="Q239" s="143">
        <f>SUM(Q240+Q243)</f>
        <v>1221000</v>
      </c>
    </row>
    <row r="240" spans="1:17" s="104" customFormat="1" ht="18" customHeight="1" x14ac:dyDescent="0.3">
      <c r="A240" s="101"/>
      <c r="B240" s="165" t="s">
        <v>34</v>
      </c>
      <c r="C240" s="4"/>
      <c r="D240" s="4" t="s">
        <v>12</v>
      </c>
      <c r="E240" s="193">
        <f>SUM(F240:O240)</f>
        <v>140500</v>
      </c>
      <c r="F240" s="167">
        <f>SUM(F241:F242)</f>
        <v>0</v>
      </c>
      <c r="G240" s="167">
        <f t="shared" ref="G240:N240" si="172">SUM(G241:G242)</f>
        <v>0</v>
      </c>
      <c r="H240" s="167">
        <f t="shared" si="172"/>
        <v>0</v>
      </c>
      <c r="I240" s="167">
        <f t="shared" si="172"/>
        <v>0</v>
      </c>
      <c r="J240" s="167">
        <f t="shared" si="172"/>
        <v>0</v>
      </c>
      <c r="K240" s="167">
        <f t="shared" si="172"/>
        <v>140500</v>
      </c>
      <c r="L240" s="167">
        <f t="shared" si="172"/>
        <v>0</v>
      </c>
      <c r="M240" s="167">
        <f t="shared" si="172"/>
        <v>0</v>
      </c>
      <c r="N240" s="167">
        <f t="shared" si="172"/>
        <v>0</v>
      </c>
      <c r="O240" s="167">
        <f t="shared" ref="O240" si="173">SUM(O241:O242)</f>
        <v>0</v>
      </c>
      <c r="P240" s="240">
        <f>SUM(P241:P242)</f>
        <v>1215000</v>
      </c>
      <c r="Q240" s="240">
        <f>SUM(Q241:Q242)</f>
        <v>1215000</v>
      </c>
    </row>
    <row r="241" spans="1:17" s="104" customFormat="1" ht="18" customHeight="1" x14ac:dyDescent="0.2">
      <c r="A241" s="101"/>
      <c r="B241" s="3"/>
      <c r="C241" s="3" t="s">
        <v>70</v>
      </c>
      <c r="D241" s="4" t="s">
        <v>110</v>
      </c>
      <c r="E241" s="106">
        <f t="shared" ref="E241:E242" si="174">SUM(F241:O241)</f>
        <v>14500</v>
      </c>
      <c r="F241" s="102"/>
      <c r="G241" s="102"/>
      <c r="H241" s="101"/>
      <c r="I241" s="101"/>
      <c r="J241" s="101"/>
      <c r="K241" s="102">
        <v>14500</v>
      </c>
      <c r="L241" s="102"/>
      <c r="M241" s="102"/>
      <c r="N241" s="102"/>
      <c r="O241" s="102"/>
      <c r="P241" s="103">
        <v>15000</v>
      </c>
      <c r="Q241" s="103">
        <v>15000</v>
      </c>
    </row>
    <row r="242" spans="1:17" s="104" customFormat="1" ht="18" customHeight="1" x14ac:dyDescent="0.2">
      <c r="A242" s="101"/>
      <c r="B242" s="3"/>
      <c r="C242" s="3" t="s">
        <v>70</v>
      </c>
      <c r="D242" s="4" t="s">
        <v>112</v>
      </c>
      <c r="E242" s="106">
        <f t="shared" si="174"/>
        <v>126000</v>
      </c>
      <c r="F242" s="102"/>
      <c r="G242" s="102"/>
      <c r="H242" s="101"/>
      <c r="I242" s="101"/>
      <c r="J242" s="101"/>
      <c r="K242" s="102">
        <v>126000</v>
      </c>
      <c r="L242" s="102"/>
      <c r="M242" s="102"/>
      <c r="N242" s="102"/>
      <c r="O242" s="102"/>
      <c r="P242" s="103">
        <v>1200000</v>
      </c>
      <c r="Q242" s="103">
        <v>1200000</v>
      </c>
    </row>
    <row r="243" spans="1:17" s="104" customFormat="1" ht="18" customHeight="1" x14ac:dyDescent="0.3">
      <c r="A243" s="101"/>
      <c r="B243" s="165" t="s">
        <v>103</v>
      </c>
      <c r="C243" s="3"/>
      <c r="D243" s="4" t="s">
        <v>145</v>
      </c>
      <c r="E243" s="193">
        <f>SUM(F243:O243)</f>
        <v>0</v>
      </c>
      <c r="F243" s="173">
        <f t="shared" ref="F243:O243" si="175">SUM(F244)</f>
        <v>0</v>
      </c>
      <c r="G243" s="173">
        <f t="shared" si="175"/>
        <v>0</v>
      </c>
      <c r="H243" s="173">
        <f t="shared" si="175"/>
        <v>0</v>
      </c>
      <c r="I243" s="173">
        <f t="shared" si="175"/>
        <v>0</v>
      </c>
      <c r="J243" s="173">
        <f t="shared" si="175"/>
        <v>0</v>
      </c>
      <c r="K243" s="173">
        <f t="shared" si="175"/>
        <v>0</v>
      </c>
      <c r="L243" s="173">
        <f t="shared" si="175"/>
        <v>0</v>
      </c>
      <c r="M243" s="173">
        <f t="shared" si="175"/>
        <v>0</v>
      </c>
      <c r="N243" s="173">
        <f t="shared" si="175"/>
        <v>0</v>
      </c>
      <c r="O243" s="173">
        <f t="shared" si="175"/>
        <v>0</v>
      </c>
      <c r="P243" s="108">
        <f>SUM(P244)</f>
        <v>6000</v>
      </c>
      <c r="Q243" s="108">
        <f>SUM(Q244)</f>
        <v>6000</v>
      </c>
    </row>
    <row r="244" spans="1:17" s="104" customFormat="1" ht="18" customHeight="1" x14ac:dyDescent="0.2">
      <c r="A244" s="101"/>
      <c r="B244" s="3"/>
      <c r="C244" s="3" t="s">
        <v>146</v>
      </c>
      <c r="D244" s="4" t="s">
        <v>147</v>
      </c>
      <c r="E244" s="106">
        <f>SUM(F244:O244)</f>
        <v>0</v>
      </c>
      <c r="F244" s="102"/>
      <c r="G244" s="102"/>
      <c r="H244" s="101"/>
      <c r="I244" s="101"/>
      <c r="J244" s="101"/>
      <c r="K244" s="102">
        <v>0</v>
      </c>
      <c r="L244" s="102">
        <v>0</v>
      </c>
      <c r="M244" s="102"/>
      <c r="N244" s="102"/>
      <c r="O244" s="102"/>
      <c r="P244" s="103">
        <v>6000</v>
      </c>
      <c r="Q244" s="103">
        <v>6000</v>
      </c>
    </row>
    <row r="245" spans="1:17" s="104" customFormat="1" ht="18" customHeight="1" x14ac:dyDescent="0.2">
      <c r="A245" s="101"/>
      <c r="B245" s="31" t="s">
        <v>17</v>
      </c>
      <c r="C245" s="30"/>
      <c r="D245" s="30" t="s">
        <v>113</v>
      </c>
      <c r="E245" s="192">
        <f>SUM(F245:O245)</f>
        <v>577731</v>
      </c>
      <c r="F245" s="164">
        <f t="shared" ref="F245:Q245" si="176">SUM(F246)</f>
        <v>0</v>
      </c>
      <c r="G245" s="164">
        <f t="shared" si="176"/>
        <v>0</v>
      </c>
      <c r="H245" s="164">
        <f t="shared" si="176"/>
        <v>567731</v>
      </c>
      <c r="I245" s="164">
        <f t="shared" si="176"/>
        <v>0</v>
      </c>
      <c r="J245" s="164">
        <f t="shared" si="176"/>
        <v>0</v>
      </c>
      <c r="K245" s="164">
        <f t="shared" si="176"/>
        <v>0</v>
      </c>
      <c r="L245" s="164"/>
      <c r="M245" s="164">
        <f t="shared" si="176"/>
        <v>0</v>
      </c>
      <c r="N245" s="164">
        <f t="shared" si="176"/>
        <v>0</v>
      </c>
      <c r="O245" s="164">
        <f t="shared" si="176"/>
        <v>10000</v>
      </c>
      <c r="P245" s="107">
        <f t="shared" si="176"/>
        <v>680000</v>
      </c>
      <c r="Q245" s="107">
        <f t="shared" si="176"/>
        <v>680000</v>
      </c>
    </row>
    <row r="246" spans="1:17" s="104" customFormat="1" ht="18" customHeight="1" x14ac:dyDescent="0.3">
      <c r="A246" s="101"/>
      <c r="B246" s="165" t="s">
        <v>16</v>
      </c>
      <c r="C246" s="5"/>
      <c r="D246" s="5" t="s">
        <v>71</v>
      </c>
      <c r="E246" s="193">
        <f>SUM(F246:O246)</f>
        <v>577731</v>
      </c>
      <c r="F246" s="167">
        <f t="shared" ref="F246:O246" si="177">SUM(F247:F249)</f>
        <v>0</v>
      </c>
      <c r="G246" s="167">
        <f t="shared" si="177"/>
        <v>0</v>
      </c>
      <c r="H246" s="167">
        <f t="shared" si="177"/>
        <v>567731</v>
      </c>
      <c r="I246" s="167">
        <f t="shared" si="177"/>
        <v>0</v>
      </c>
      <c r="J246" s="167">
        <f t="shared" si="177"/>
        <v>0</v>
      </c>
      <c r="K246" s="167">
        <f t="shared" si="177"/>
        <v>0</v>
      </c>
      <c r="L246" s="167">
        <f t="shared" si="177"/>
        <v>0</v>
      </c>
      <c r="M246" s="167">
        <f t="shared" si="177"/>
        <v>0</v>
      </c>
      <c r="N246" s="167">
        <f t="shared" si="177"/>
        <v>0</v>
      </c>
      <c r="O246" s="167">
        <f t="shared" si="177"/>
        <v>10000</v>
      </c>
      <c r="P246" s="241">
        <f>SUM(P247:P248)</f>
        <v>680000</v>
      </c>
      <c r="Q246" s="241">
        <f>SUM(Q247:Q248)</f>
        <v>680000</v>
      </c>
    </row>
    <row r="247" spans="1:17" s="104" customFormat="1" ht="18" customHeight="1" x14ac:dyDescent="0.2">
      <c r="A247" s="101"/>
      <c r="B247" s="3"/>
      <c r="C247" s="5" t="s">
        <v>72</v>
      </c>
      <c r="D247" s="5" t="s">
        <v>73</v>
      </c>
      <c r="E247" s="106">
        <f t="shared" ref="E247:E249" si="178">SUM(F247:O247)</f>
        <v>567731</v>
      </c>
      <c r="F247" s="102"/>
      <c r="G247" s="102"/>
      <c r="H247" s="102">
        <v>567731</v>
      </c>
      <c r="I247" s="102"/>
      <c r="J247" s="101"/>
      <c r="K247" s="102"/>
      <c r="L247" s="102"/>
      <c r="M247" s="102"/>
      <c r="N247" s="102"/>
      <c r="O247" s="102"/>
      <c r="P247" s="103">
        <v>670000</v>
      </c>
      <c r="Q247" s="103">
        <v>670000</v>
      </c>
    </row>
    <row r="248" spans="1:17" s="104" customFormat="1" ht="17.25" customHeight="1" x14ac:dyDescent="0.2">
      <c r="A248" s="101"/>
      <c r="B248" s="3"/>
      <c r="C248" s="5" t="s">
        <v>171</v>
      </c>
      <c r="D248" s="5" t="s">
        <v>170</v>
      </c>
      <c r="E248" s="106">
        <f t="shared" si="178"/>
        <v>10000</v>
      </c>
      <c r="F248" s="102"/>
      <c r="G248" s="102"/>
      <c r="H248" s="102"/>
      <c r="I248" s="102"/>
      <c r="J248" s="102"/>
      <c r="K248" s="102"/>
      <c r="L248" s="102"/>
      <c r="M248" s="102"/>
      <c r="N248" s="102"/>
      <c r="O248" s="102">
        <v>10000</v>
      </c>
      <c r="P248" s="103">
        <v>10000</v>
      </c>
      <c r="Q248" s="103">
        <v>10000</v>
      </c>
    </row>
    <row r="249" spans="1:17" s="109" customFormat="1" ht="21" customHeight="1" x14ac:dyDescent="0.2">
      <c r="A249" s="101"/>
      <c r="B249" s="3"/>
      <c r="C249" s="5" t="s">
        <v>74</v>
      </c>
      <c r="D249" s="5" t="s">
        <v>114</v>
      </c>
      <c r="E249" s="106">
        <f t="shared" si="178"/>
        <v>0</v>
      </c>
      <c r="F249" s="102"/>
      <c r="G249" s="102"/>
      <c r="H249" s="101"/>
      <c r="I249" s="101">
        <v>0</v>
      </c>
      <c r="J249" s="101"/>
      <c r="K249" s="101"/>
      <c r="L249" s="101"/>
      <c r="M249" s="101"/>
      <c r="N249" s="101"/>
      <c r="O249" s="101"/>
      <c r="P249" s="103"/>
      <c r="Q249" s="103"/>
    </row>
    <row r="250" spans="1:17" s="100" customFormat="1" ht="14.25" customHeight="1" x14ac:dyDescent="0.3">
      <c r="A250" s="105">
        <v>7</v>
      </c>
      <c r="B250" s="194"/>
      <c r="C250" s="97"/>
      <c r="D250" s="190" t="s">
        <v>19</v>
      </c>
      <c r="E250" s="191">
        <f>SUM(F250:O250)</f>
        <v>0</v>
      </c>
      <c r="F250" s="105">
        <f t="shared" ref="F250:J250" si="179">SUM(F251)</f>
        <v>0</v>
      </c>
      <c r="G250" s="105">
        <f t="shared" si="179"/>
        <v>0</v>
      </c>
      <c r="H250" s="105">
        <f t="shared" si="179"/>
        <v>0</v>
      </c>
      <c r="I250" s="105">
        <f t="shared" si="179"/>
        <v>0</v>
      </c>
      <c r="J250" s="105">
        <f t="shared" si="179"/>
        <v>0</v>
      </c>
      <c r="K250" s="105">
        <f>SUM(K251)</f>
        <v>0</v>
      </c>
      <c r="L250" s="105"/>
      <c r="M250" s="105">
        <f>SUM(M251)</f>
        <v>0</v>
      </c>
      <c r="N250" s="105">
        <f>SUM(N251)</f>
        <v>0</v>
      </c>
      <c r="O250" s="105">
        <f>SUM(O251)</f>
        <v>0</v>
      </c>
      <c r="P250" s="246">
        <f>SUM(P251)</f>
        <v>1000</v>
      </c>
      <c r="Q250" s="247">
        <f>SUM(Q251)</f>
        <v>1000</v>
      </c>
    </row>
    <row r="251" spans="1:17" s="96" customFormat="1" ht="18.75" customHeight="1" x14ac:dyDescent="0.3">
      <c r="A251" s="99"/>
      <c r="B251" s="112" t="s">
        <v>20</v>
      </c>
      <c r="C251" s="116"/>
      <c r="D251" s="116" t="s">
        <v>21</v>
      </c>
      <c r="E251" s="106">
        <f>SUM(F251:O251)</f>
        <v>0</v>
      </c>
      <c r="F251" s="174">
        <v>0</v>
      </c>
      <c r="G251" s="174">
        <v>0</v>
      </c>
      <c r="H251" s="174">
        <v>0</v>
      </c>
      <c r="I251" s="174"/>
      <c r="J251" s="174">
        <v>0</v>
      </c>
      <c r="K251" s="174">
        <v>0</v>
      </c>
      <c r="L251" s="174"/>
      <c r="M251" s="99"/>
      <c r="N251" s="99">
        <v>0</v>
      </c>
      <c r="O251" s="99">
        <v>0</v>
      </c>
      <c r="P251" s="35">
        <v>1000</v>
      </c>
      <c r="Q251" s="11">
        <v>1000</v>
      </c>
    </row>
    <row r="252" spans="1:17" s="115" customFormat="1" ht="23.25" customHeight="1" x14ac:dyDescent="0.25">
      <c r="A252" s="298" t="s">
        <v>94</v>
      </c>
      <c r="B252" s="298"/>
      <c r="C252" s="298"/>
      <c r="D252" s="298"/>
      <c r="E252" s="113">
        <f>SUM(E250+E225)</f>
        <v>5976066</v>
      </c>
      <c r="F252" s="113">
        <f t="shared" ref="F252:Q252" si="180">SUM(F250+F225)</f>
        <v>5049750</v>
      </c>
      <c r="G252" s="113">
        <f t="shared" si="180"/>
        <v>0</v>
      </c>
      <c r="H252" s="113">
        <f t="shared" si="180"/>
        <v>567731</v>
      </c>
      <c r="I252" s="113">
        <f t="shared" si="180"/>
        <v>0</v>
      </c>
      <c r="J252" s="113">
        <f t="shared" si="180"/>
        <v>103070</v>
      </c>
      <c r="K252" s="113">
        <f t="shared" si="180"/>
        <v>140515</v>
      </c>
      <c r="L252" s="113">
        <f t="shared" si="180"/>
        <v>0</v>
      </c>
      <c r="M252" s="113">
        <f t="shared" ref="M252" si="181">SUM(M250+M225)</f>
        <v>0</v>
      </c>
      <c r="N252" s="113">
        <f t="shared" si="180"/>
        <v>105000</v>
      </c>
      <c r="O252" s="113">
        <f t="shared" si="180"/>
        <v>10000</v>
      </c>
      <c r="P252" s="134">
        <f t="shared" si="180"/>
        <v>8260000</v>
      </c>
      <c r="Q252" s="114">
        <f t="shared" si="180"/>
        <v>8260000</v>
      </c>
    </row>
    <row r="253" spans="1:17" x14ac:dyDescent="0.3">
      <c r="B253" s="6"/>
      <c r="C253" s="7"/>
      <c r="D253" s="7"/>
      <c r="E253" s="8"/>
      <c r="F253" s="21"/>
      <c r="G253" s="21"/>
      <c r="H253" s="1"/>
      <c r="I253" s="1"/>
      <c r="J253" s="1"/>
      <c r="K253" s="1"/>
      <c r="L253" s="1"/>
      <c r="M253" s="1"/>
      <c r="N253" s="1"/>
      <c r="O253" s="1"/>
      <c r="P253" s="8"/>
      <c r="Q253" s="8"/>
    </row>
    <row r="254" spans="1:17" x14ac:dyDescent="0.3">
      <c r="A254" t="s">
        <v>172</v>
      </c>
      <c r="P254"/>
      <c r="Q254"/>
    </row>
    <row r="255" spans="1:17" x14ac:dyDescent="0.3">
      <c r="H255" t="s">
        <v>96</v>
      </c>
      <c r="P255"/>
      <c r="Q255"/>
    </row>
    <row r="256" spans="1:17" x14ac:dyDescent="0.3">
      <c r="H256" s="299" t="s">
        <v>97</v>
      </c>
      <c r="I256" s="299"/>
      <c r="J256" s="299"/>
      <c r="P256"/>
      <c r="Q256"/>
    </row>
    <row r="257" spans="16:17" x14ac:dyDescent="0.3">
      <c r="P257"/>
      <c r="Q257"/>
    </row>
  </sheetData>
  <mergeCells count="26">
    <mergeCell ref="A252:D252"/>
    <mergeCell ref="H256:J256"/>
    <mergeCell ref="B218:D218"/>
    <mergeCell ref="B219:D219"/>
    <mergeCell ref="C220:D220"/>
    <mergeCell ref="C221:D221"/>
    <mergeCell ref="C222:D222"/>
    <mergeCell ref="A223:D223"/>
    <mergeCell ref="B217:D217"/>
    <mergeCell ref="B68:D68"/>
    <mergeCell ref="B74:D74"/>
    <mergeCell ref="B84:D84"/>
    <mergeCell ref="B87:D87"/>
    <mergeCell ref="B96:D96"/>
    <mergeCell ref="A201:D201"/>
    <mergeCell ref="B204:D204"/>
    <mergeCell ref="B205:D205"/>
    <mergeCell ref="B209:D209"/>
    <mergeCell ref="B215:D215"/>
    <mergeCell ref="C216:D216"/>
    <mergeCell ref="B17:D17"/>
    <mergeCell ref="A1:D1"/>
    <mergeCell ref="A2:D2"/>
    <mergeCell ref="A3:Q3"/>
    <mergeCell ref="F4:K4"/>
    <mergeCell ref="F5:K5"/>
  </mergeCells>
  <pageMargins left="0.78740157480314965" right="0.82677165354330717" top="0.62992125984251968" bottom="0.70866141732283472" header="0.31496062992125984" footer="0.31496062992125984"/>
  <pageSetup paperSize="9" scale="75" pageOrder="overThenDown" orientation="landscape" r:id="rId1"/>
  <headerFooter>
    <oddFooter>&amp;R&amp;P</oddFooter>
  </headerFooter>
  <rowBreaks count="1" manualBreakCount="1">
    <brk id="2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 OPĆI DIO 2021</vt:lpstr>
      <vt:lpstr>PLAN 2021 PR RA 3</vt:lpstr>
      <vt:lpstr>PLAN 2021 PR RA 4 </vt:lpstr>
      <vt:lpstr>'PLAN 2021 PR RA 3'!Ispis_naslova</vt:lpstr>
      <vt:lpstr>'PLAN 2021 PR RA 4 '!Ispis_naslova</vt:lpstr>
    </vt:vector>
  </TitlesOfParts>
  <Company>SKOLA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Marina</cp:lastModifiedBy>
  <cp:lastPrinted>2019-12-17T10:56:00Z</cp:lastPrinted>
  <dcterms:created xsi:type="dcterms:W3CDTF">2010-08-26T08:07:21Z</dcterms:created>
  <dcterms:modified xsi:type="dcterms:W3CDTF">2020-12-14T17:12:51Z</dcterms:modified>
</cp:coreProperties>
</file>